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附件4" sheetId="1" r:id="rId1"/>
  </sheets>
  <definedNames>
    <definedName name="_xlnm.Print_Titles" localSheetId="0">'附件4'!$4:$4</definedName>
    <definedName name="_xlnm.Print_Area" localSheetId="0">'附件4'!$A$1:$O$229</definedName>
    <definedName name="_xlnm._FilterDatabase" localSheetId="0" hidden="1">'附件4'!$B$4:$O$229</definedName>
  </definedNames>
  <calcPr fullCalcOnLoad="1"/>
</workbook>
</file>

<file path=xl/sharedStrings.xml><?xml version="1.0" encoding="utf-8"?>
<sst xmlns="http://schemas.openxmlformats.org/spreadsheetml/2006/main" count="1072" uniqueCount="600">
  <si>
    <t>附件2</t>
  </si>
  <si>
    <t>赣州市2020年省劳模困难帮扶专项资金发放明细表</t>
  </si>
  <si>
    <t>发放单位:赣州市总工会</t>
  </si>
  <si>
    <t>发放时间：2021年3月</t>
  </si>
  <si>
    <t>单位：元</t>
  </si>
  <si>
    <t>管理单位</t>
  </si>
  <si>
    <t>序号</t>
  </si>
  <si>
    <t>姓名</t>
  </si>
  <si>
    <t>年龄</t>
  </si>
  <si>
    <t>工作单位
及职务</t>
  </si>
  <si>
    <t>就业   情况</t>
  </si>
  <si>
    <t>月平均
收入</t>
  </si>
  <si>
    <t>月取整</t>
  </si>
  <si>
    <t>月补差</t>
  </si>
  <si>
    <t>生活困难
补助</t>
  </si>
  <si>
    <t>基础特殊困难补助</t>
  </si>
  <si>
    <t>增加特殊困难补助</t>
  </si>
  <si>
    <t>特殊困难补助合计</t>
  </si>
  <si>
    <t>个人合计</t>
  </si>
  <si>
    <t>备注</t>
  </si>
  <si>
    <t>章贡区总工会</t>
  </si>
  <si>
    <t>王运乡</t>
  </si>
  <si>
    <t>章贡区水东镇红星村一组农民</t>
  </si>
  <si>
    <t>农民</t>
  </si>
  <si>
    <t>因患有冠状动脉粥样硬化心功能Ⅲ级、2型糖尿病、高血压、支气管哮喘、颈动脉动脉硬化等疾病，2020年3月6日至3月13日住院治疗，2020年5月20日至5月24日住院治疗，现长期吸氧卧床。</t>
  </si>
  <si>
    <t>李天翘</t>
  </si>
  <si>
    <t>章贡区粮食收储有限责任公司</t>
  </si>
  <si>
    <t>退休</t>
  </si>
  <si>
    <t>赵满喜</t>
  </si>
  <si>
    <t>原赣州电机厂</t>
  </si>
  <si>
    <t>本人生活不能自理。妻子因心脏病、脑梗、高血压2级，2019年11月25日至12月2日住院，2020年3月18日至3月27日住院，自费5045元。</t>
  </si>
  <si>
    <t>谢子凤</t>
  </si>
  <si>
    <t>厚德路小学退休教师</t>
  </si>
  <si>
    <t>独自一人抚养患有精神病的双胞胎女儿，生活拮据。</t>
  </si>
  <si>
    <t>惠仁庚</t>
  </si>
  <si>
    <t>原江西气体压缩机厂</t>
  </si>
  <si>
    <t>因细菌性肺炎、糖尿病、腰椎滑脱多种疾病，2019年7月17至8月2日住院治疗，2019年8月15日至8月28日住院治疗，2020年4月26日至5月2日住院治疗，自费8404元。</t>
  </si>
  <si>
    <t>唐基凤</t>
  </si>
  <si>
    <t>因患心脏病、肾炎综合症等于2019年12月23日至2020年1月3日住院治疗，自费4274元。</t>
  </si>
  <si>
    <t>张桂香</t>
  </si>
  <si>
    <t>丧偶。儿子患小脑萎缩，丧失工作能力。本人2019年6月14日意外摔伤右肱骨大结节骨折，在家休养。</t>
  </si>
  <si>
    <t>罗荣信</t>
  </si>
  <si>
    <t>原赣州皮革公司</t>
  </si>
  <si>
    <t>2020年1月14日至1月19日因胸12椎体压缩性骨折、骨质疏松症、腰椎失稳、胸10椎体成形术后住院治疗，自费57894元。双目失明，生活不能自理，长期住养老院。</t>
  </si>
  <si>
    <t>邱满仔</t>
  </si>
  <si>
    <t>妻子王冬秀2020年5月4日至5月11日因脑梗、高血压2级住院，自费2512元。</t>
  </si>
  <si>
    <t>周广山</t>
  </si>
  <si>
    <t>原赣州木器厂</t>
  </si>
  <si>
    <t>2020年1月13日至1月15日因右眼下睑内翻和倒睫、右眼点状角膜炎、双眼老年性白内障住院治疗，自费1396元。</t>
  </si>
  <si>
    <t>伍声绕</t>
  </si>
  <si>
    <t>原赣南建材厂</t>
  </si>
  <si>
    <t>2020年2月26日至3月9日因心脏病、失代偿慢性心力衰竭、慢性肺阻塞等多种疾病住院治疗，自费2540元。</t>
  </si>
  <si>
    <t>徐金华</t>
  </si>
  <si>
    <t>原赣南化工厂</t>
  </si>
  <si>
    <t>2019年9月29日至10月6日因尿路感染、脑梗、肾功能异常住院治疗，自费3049元。</t>
  </si>
  <si>
    <t>王加楷</t>
  </si>
  <si>
    <t xml:space="preserve">赣州市第三建筑工程公司 </t>
  </si>
  <si>
    <t>本人患脑血管病，导致中风，长期卧床，医保为社区医保。妻子患心血管疾病，女儿考取2020年汕头大学研究生。</t>
  </si>
  <si>
    <t>旷邦友</t>
  </si>
  <si>
    <t>原江西二糖厂</t>
  </si>
  <si>
    <t>冠状动脉粥样硬化性心脏病，高血压2级，脑卒中后遗症。</t>
  </si>
  <si>
    <t>伍群烈</t>
  </si>
  <si>
    <t>原赣州市阀门厂</t>
  </si>
  <si>
    <t>2019年9月25日至29日因2型糖尿病、高血压2级，高危住院治疗，自费3523元。</t>
  </si>
  <si>
    <t>赖凤英</t>
  </si>
  <si>
    <t>章贡区百货公司退休干部</t>
  </si>
  <si>
    <t>2020年5月18日至5月29日因全身疼痛、颈椎、腰椎肩盘突出，脑血管供血不足，支气管哮喘病等住院治疗。</t>
  </si>
  <si>
    <t>曾道谋</t>
  </si>
  <si>
    <t>原江西赣江造纸厂</t>
  </si>
  <si>
    <t>2020年1月15日至2020年1月19日因慢性肛裂、内痔并感染、前列腺增生入院治疗；2020年2月24日至3月3日进行直肠息肉切除手术住院治疗，自费12635元。</t>
  </si>
  <si>
    <t>谢景龙</t>
  </si>
  <si>
    <t>2020年11月因环状混合痔、肛窦炎住院手术。</t>
  </si>
  <si>
    <t>杨瑞英</t>
  </si>
  <si>
    <t>原赣南纺织厂</t>
  </si>
  <si>
    <t>丈夫钟振炎2019年7月8日至19日因高血压、右膝关节退行性性变住院治疗，自费1620元。</t>
  </si>
  <si>
    <t>凌厚珍</t>
  </si>
  <si>
    <t>丈夫杨瑞珠2020年1月21日至2月4日因患脑萎缩、椎体骨折、主动脉双侧冠状动脉硬化、慢性支气管等疾病住院治疗，自费4500元。</t>
  </si>
  <si>
    <t>生活困难补助
小计：</t>
  </si>
  <si>
    <t>特殊困难补助
小计：</t>
  </si>
  <si>
    <t>合计：</t>
  </si>
  <si>
    <t>南康区总工会</t>
  </si>
  <si>
    <t>王承念</t>
  </si>
  <si>
    <t>南康区龙回手工业社</t>
  </si>
  <si>
    <t>2016年跌倒后生活不能完全自理，体弱不宜做手术，且残疾肆级，低血压严重，只能到民间诊所看病，全年费用近3万元。</t>
  </si>
  <si>
    <t>明志英</t>
  </si>
  <si>
    <t>南康区隆木乡中元组</t>
  </si>
  <si>
    <t>陈孝荣</t>
  </si>
  <si>
    <t>南康区唐江镇木塘村</t>
  </si>
  <si>
    <t>2019年9月1日-11日因高血压极高危型在南康区中医院住院治疗，自费1788.95元，2020年12.1日-21日在腰椎间盘突出在南康区中医院住院治疗，自付1880.43元。</t>
  </si>
  <si>
    <t>彭孝燕</t>
  </si>
  <si>
    <t>南康区龙华乡崇文村</t>
  </si>
  <si>
    <t>林万增</t>
  </si>
  <si>
    <t>南康区龙回镇仓下村大垇里</t>
  </si>
  <si>
    <t>本人高血压2级（极高危）、高血压性心脏病、动脉粥样硬化、前列腺增生、脑梗死，2019年10月19日-10月22日在南康区人民医院住院治疗，花费1626.67元，自付759.43元。</t>
  </si>
  <si>
    <t>钟舜景</t>
  </si>
  <si>
    <t>南康区商业局</t>
  </si>
  <si>
    <t>妻子方兰秀于2020年3月30日-4月10日因摔跤导致骨折手术治疗，住院时间11天，导致家庭负担重，自付费用14244.04元。</t>
  </si>
  <si>
    <t>朱水凤</t>
  </si>
  <si>
    <t>南康区赣南床单厂</t>
  </si>
  <si>
    <t>本人患急性胃肠炎、高血压3级（极高危）2019年11月28日-12月10日花费4957.06元，自付1586.23；2019年9月1日-9月4日，花费1958.11元，自付637.83元。丈夫脑溢血住院6个月。</t>
  </si>
  <si>
    <t>许兰英</t>
  </si>
  <si>
    <t>南康区粮管所</t>
  </si>
  <si>
    <t>年老多病，老年痴呆情况严重，生活不能自理。每年用药治疗花费较大。</t>
  </si>
  <si>
    <t>明立基</t>
  </si>
  <si>
    <t>南康区横市乡政府</t>
  </si>
  <si>
    <t>患前列腺肿瘤，心脏病、糖尿病、高血压，常年服药，2019年6月7日-6月14日，在赣南医学院第一附属医院因胸闷胸痛治疗，治疗费用28948.95元，自付8280.23元。</t>
  </si>
  <si>
    <t>邓福香</t>
  </si>
  <si>
    <t>南康区大坪供销社</t>
  </si>
  <si>
    <t>本人因后循环缺血，心脏病，慢性胃炎，高血压2级，腰椎间盘突出，先后于2020年1月16日-1月22日（治疗费用3221.56元，自付927.06元），2020年5月27日-6月5日在南康区中医院住院治疗（治疗费用4593.45元，自付1455.62元），自付费用共计2382.68元.</t>
  </si>
  <si>
    <t>赣县区总工会</t>
  </si>
  <si>
    <t>温文才</t>
  </si>
  <si>
    <t xml:space="preserve">赣县梅林镇章贡村 </t>
  </si>
  <si>
    <t>钟甲秀</t>
  </si>
  <si>
    <t xml:space="preserve">赣县田村镇联群村 </t>
  </si>
  <si>
    <t>钟兰</t>
  </si>
  <si>
    <t>赣县田村镇</t>
  </si>
  <si>
    <t>陈其仪</t>
  </si>
  <si>
    <t>赣县五云乡上丹村山柏月下小组</t>
  </si>
  <si>
    <t>周新民</t>
  </si>
  <si>
    <t xml:space="preserve">赣县南塘镇南塘村 </t>
  </si>
  <si>
    <t>谢善生</t>
  </si>
  <si>
    <t>赣县田村镇社大村农民</t>
  </si>
  <si>
    <t>朱德英</t>
  </si>
  <si>
    <t>赣县江口镇蕉林村村委会妇女主任兼会计专干</t>
  </si>
  <si>
    <t>陈小燕</t>
  </si>
  <si>
    <t>章贡区水东镇罗汉口1号</t>
  </si>
  <si>
    <t>居民</t>
  </si>
  <si>
    <t>因公致残（严重烧伤）</t>
  </si>
  <si>
    <t>陈彩英</t>
  </si>
  <si>
    <t xml:space="preserve">赣县区江口小学  </t>
  </si>
  <si>
    <t>本人患有血栓，高血压，常年吃药，高龄体弱，并要去外地购买药，不能报销，每月买药花费1200元左右。</t>
  </si>
  <si>
    <t>许梧溪</t>
  </si>
  <si>
    <t>赣县区组织部</t>
  </si>
  <si>
    <t>本人年纪大，患有心血管硬化、肺气肿、前列腺炎、关节炎等老年病常年吃药，每个月药费600多元，妻子没有收入来源，条件较困难。</t>
  </si>
  <si>
    <t>赖荣茂</t>
  </si>
  <si>
    <t>赣县沙地镇政府</t>
  </si>
  <si>
    <t>本人患肺癌多年，在赣州肿瘤医院治疗一年多以后一直用民间药方治疗，因此，药费开支不能报销，每月买药需花费1000元左右，负担很重。</t>
  </si>
  <si>
    <t>朱菊英</t>
  </si>
  <si>
    <t>赣州市赣县区供销合作联社</t>
  </si>
  <si>
    <t>本人体弱多病，患有白内障、糖尿病、关节炎等，2019年12月因白内障到医院做手术，花费较多，常年吃药。</t>
  </si>
  <si>
    <t>吴名坤</t>
  </si>
  <si>
    <t>赣县区沙地镇攸镇小学</t>
  </si>
  <si>
    <t>因儿子患有精神病，常年在家需要照顾，每月需吃药，父亲年老多病，需照看和护理，常年吃药，负担较重。</t>
  </si>
  <si>
    <t>信丰县总工会</t>
  </si>
  <si>
    <t>王明福</t>
  </si>
  <si>
    <t>信丰县大塘埠镇围下村</t>
  </si>
  <si>
    <t>钟华焕</t>
  </si>
  <si>
    <t>信丰县正平联合村钟屋</t>
  </si>
  <si>
    <t>郭基裕</t>
  </si>
  <si>
    <t>信丰县大阿镇民主村</t>
  </si>
  <si>
    <t>大余县总工会</t>
  </si>
  <si>
    <t>钟凤先</t>
  </si>
  <si>
    <t>大余县黄龙镇灵潭村竹窝里</t>
  </si>
  <si>
    <t>严重脑梗死瘫痪卧床，无养老金收入，个人支付医疗费用42417.74元。</t>
  </si>
  <si>
    <t>钟书纯</t>
  </si>
  <si>
    <t xml:space="preserve">大余县南安镇 </t>
  </si>
  <si>
    <t>游九香</t>
  </si>
  <si>
    <t>原大余县经纬钨业有限公司董事长</t>
  </si>
  <si>
    <t>失业</t>
  </si>
  <si>
    <t>严重负债，因未缴纳养老保险，故没有退休养老金。</t>
  </si>
  <si>
    <t>曾秀娥</t>
  </si>
  <si>
    <t xml:space="preserve">大余县人民医院 </t>
  </si>
  <si>
    <t>年老体弱，患冠心病39年，心衰10年，患有甲状腺瘤、胆囊结石等疾病，常年服药，2019年3月28日-4月5日住院8天。</t>
  </si>
  <si>
    <t>吕木花</t>
  </si>
  <si>
    <t xml:space="preserve">大余县五交化公司 </t>
  </si>
  <si>
    <t>1993年患脑溢血，半身不遂至今27年，期间大、小中风多次，生活不能自理，年医疗等费用支出超6万元。</t>
  </si>
  <si>
    <t>朱宗贵</t>
  </si>
  <si>
    <t>大余县农机厂职工</t>
  </si>
  <si>
    <t>老伴魏英琦于2017年9月患脑出血、脑梗至中风，每月需药物治疗，身体左侧失去功能不能活动，生活不能自理，2020年4月又一次脑梗等病住院治疗，现已出院，后续还在治疗中。</t>
  </si>
  <si>
    <t>高家忠</t>
  </si>
  <si>
    <t xml:space="preserve">大余县青龙小学 </t>
  </si>
  <si>
    <t>年老体弱，患慢性阻塞性肺病多年，患有支气管哮喘、肺炎、心律失常、高血压等疾病，反复发作，常年服药，2019年7月19日-7月26日住院治疗7天。</t>
  </si>
  <si>
    <t>刘智天</t>
  </si>
  <si>
    <t xml:space="preserve">大余县林业局 </t>
  </si>
  <si>
    <t>患冠心病、高血压2级、2型糖尿病等疾病，2019年7-10月多次住院治疗，并做心脏支架植入手术，总医疗费130975元，个人支付医疗费用50001元。</t>
  </si>
  <si>
    <t>谢增进</t>
  </si>
  <si>
    <t xml:space="preserve">大余县食品厂 </t>
  </si>
  <si>
    <t>患有“三高”慢性病，2020年5月因糖尿病病变、高血压3级住院治疗，个人支付医疗费用2372.14元，后续医药费530元/月。</t>
  </si>
  <si>
    <t>穆诗勋</t>
  </si>
  <si>
    <t>大余县印刷厂</t>
  </si>
  <si>
    <t>白内障、翼状胬肉、青光眼</t>
  </si>
  <si>
    <t>上犹县总工会</t>
  </si>
  <si>
    <t>刘宗祯</t>
  </si>
  <si>
    <t>上犹县林业局退休干部</t>
  </si>
  <si>
    <t>本人患有多发性脑梗、颈椎病、高血压，配偶患糖尿病、心脏病。</t>
  </si>
  <si>
    <t>吴世珠</t>
  </si>
  <si>
    <t xml:space="preserve">上犹县五指峰林场 </t>
  </si>
  <si>
    <t>配偶患脑梗、高血压、风湿性关节炎等疾病，需长期服药。</t>
  </si>
  <si>
    <t>刘敬发</t>
  </si>
  <si>
    <t xml:space="preserve">上犹县犹江林场 </t>
  </si>
  <si>
    <t>本人患有高血压、高血脂等疾病，配偶曾因肋骨骨折致行动不便。</t>
  </si>
  <si>
    <t>崇义县总工会</t>
  </si>
  <si>
    <t>周作祥</t>
  </si>
  <si>
    <t>崇义县丰州乡古亭村</t>
  </si>
  <si>
    <t>周作礼</t>
  </si>
  <si>
    <t>本人冠心病、高血压等多种疾病；妻子长年体弱多病。</t>
  </si>
  <si>
    <t>张众钦</t>
  </si>
  <si>
    <t xml:space="preserve">崇义县城关小学   </t>
  </si>
  <si>
    <t>年老体弱，长年多病。</t>
  </si>
  <si>
    <t>钟兆财</t>
  </si>
  <si>
    <t xml:space="preserve">崇义县淘锡坑钨矿  </t>
  </si>
  <si>
    <t>本人属一期肺尘（Ⅰ）合并肺结核，骨质疏松、腰突、结石等；妻子患抑郁症、中风后遗症、双眼老年性白内障。</t>
  </si>
  <si>
    <t>安远县总工会</t>
  </si>
  <si>
    <t>吴玉平</t>
  </si>
  <si>
    <t>安远县鹤子镇</t>
  </si>
  <si>
    <t>2018年因摔伤致左股骨颈骨折，高血压病、糖尿病，慢性肾功能不全，痛风等病，导致身体状况差，每月还花费比较多的费用。</t>
  </si>
  <si>
    <t>卢传锋</t>
  </si>
  <si>
    <t>安远县新龙乡</t>
  </si>
  <si>
    <t>自己患高血压，经常需买高血压药；爱人患高血压病常晕倒；儿子去世，儿媳外嫁，无劳动力。</t>
  </si>
  <si>
    <t>曹景源</t>
  </si>
  <si>
    <t>安远县政府</t>
  </si>
  <si>
    <t>因2019年腹主动脉瘤腔内隔绝术，下肢动脉硬粥样硬化闭塞症，室性早博，房性早博，冠状动脉硬化，颈动脉狭窄，肾结石，肾囊肿，肺气肿，喉部CA术后等疾病，每年需购买大量药物，花费较多的药费。</t>
  </si>
  <si>
    <t>杜隆昌</t>
  </si>
  <si>
    <t>安远县粮油加工厂</t>
  </si>
  <si>
    <t>本人体弱多病，还需全程照顾瘫痪在床的妻子。</t>
  </si>
  <si>
    <t>唐济安</t>
  </si>
  <si>
    <t>安远县林业工业公司</t>
  </si>
  <si>
    <t>因脑血管病、耳聋、腰椎间盘突出导致腿脚不便利等疾病，每月需花费2500元左右的药费。</t>
  </si>
  <si>
    <t>朱余灿</t>
  </si>
  <si>
    <t>安远县国税局</t>
  </si>
  <si>
    <t>妻子杨宝英因胃肠功能紊乱，高血压，十二指肠憩室，胃多发息肉，胆管轻度扩张，肾囊肿，非萎缩性胃炎伴糜烂等症于2020年1月在赣南医学院附属医院住院3天。</t>
  </si>
  <si>
    <t>唐庆先</t>
  </si>
  <si>
    <t>安远县轻工机械厂</t>
  </si>
  <si>
    <t>患心脏病、脑血栓。</t>
  </si>
  <si>
    <t>刘喜秀</t>
  </si>
  <si>
    <t>安远县食品厂</t>
  </si>
  <si>
    <t>2020年3月因胃出血住院治疗。</t>
  </si>
  <si>
    <t>谢隆兴</t>
  </si>
  <si>
    <t>安远县镇岗乡政府</t>
  </si>
  <si>
    <t>在职</t>
  </si>
  <si>
    <t>妻子多年前患脑癌，口哑瘫痪。</t>
  </si>
  <si>
    <t>龙南市总工会</t>
  </si>
  <si>
    <t>曾风秀</t>
  </si>
  <si>
    <t>龙南市汶龙镇上庄村湖坑村小组</t>
  </si>
  <si>
    <t>患心脏病、原发性高血压3级极高危险组，生活不能自理。</t>
  </si>
  <si>
    <t>刘瑞媛</t>
  </si>
  <si>
    <t>龙南市新都停车场</t>
  </si>
  <si>
    <t>患慢性气管炎、关节炎，糖尿病。</t>
  </si>
  <si>
    <t>钟长英</t>
  </si>
  <si>
    <t xml:space="preserve">龙南市桃江窑头村下张 </t>
  </si>
  <si>
    <t>患高血压、冠心病。</t>
  </si>
  <si>
    <t>刘德耀</t>
  </si>
  <si>
    <t>龙南镇龙洲社区</t>
  </si>
  <si>
    <t>高血压I级高危组、糠尿病、脑萎缩。</t>
  </si>
  <si>
    <t>王与胜</t>
  </si>
  <si>
    <t>龙南市龙南镇井岗村</t>
  </si>
  <si>
    <t>冠心病植入支架。</t>
  </si>
  <si>
    <t>叶发清</t>
  </si>
  <si>
    <t xml:space="preserve">龙南县杨村乌石村 </t>
  </si>
  <si>
    <t>患高血压、心脏病。</t>
  </si>
  <si>
    <t>曾晓青</t>
  </si>
  <si>
    <t>龙南县稀土矿车间工人</t>
  </si>
  <si>
    <t>本人肝肿瘤术后，后续需用药治疗恢复。</t>
  </si>
  <si>
    <t>洪翠仙</t>
  </si>
  <si>
    <t>原九连山垦殖场职工</t>
  </si>
  <si>
    <t>患有糖尿病、心包积水心脏病、高血压，行动不便。2020年新认定省劳模。</t>
  </si>
  <si>
    <t>全南县总工会</t>
  </si>
  <si>
    <t>曾纪汉</t>
  </si>
  <si>
    <t>全南县陂头镇竹器社工人</t>
  </si>
  <si>
    <t>李满娥</t>
  </si>
  <si>
    <t>全南县大吉山镇斜溪村</t>
  </si>
  <si>
    <t>张荣禧</t>
  </si>
  <si>
    <t>大吉山钨矿钳工</t>
  </si>
  <si>
    <t>因短暂性脑缺血发作、右侧颈外动脉重度狭窄（起始部）、双侧椎动脉重度狭窄（起始部）、颈动脉硬化并斑块形成、肿瘤标记物升高查因、前列腺增生等，于2020年5月6日至12日在赣南医学院第一附属医院住院6天，自费2397元。</t>
  </si>
  <si>
    <t>钟满周</t>
  </si>
  <si>
    <t>全南县酒厂工人</t>
  </si>
  <si>
    <t>因脑梗死、高血压病2级（很高危）、2型糖尿病、高脂血症、高尿酸血症、头皮挫伤等，于2020年2月12-26日在全南县人民医院住院14天，自费2043元。</t>
  </si>
  <si>
    <t>江列牙</t>
  </si>
  <si>
    <t>全南县八一场太和林场工人</t>
  </si>
  <si>
    <t>因慢性阻塞性肺疾病伴有急性下呼吸道感染、肺真菌感染、糜烂性非萎缩性胃炎等于2019年11月20日至12月14日在赣南医学院第一附属医院住院24天，自费7627元。</t>
  </si>
  <si>
    <t>陈兆仪</t>
  </si>
  <si>
    <t>大吉山钨矿服务站工人</t>
  </si>
  <si>
    <t>因支气管哮喘于2019年5月29日至6月14日在全南大吉山矿职工医院住院17天，自费1082元。</t>
  </si>
  <si>
    <t>李石昌</t>
  </si>
  <si>
    <t>全南县林业局工人</t>
  </si>
  <si>
    <t>因胃食管反流病、急性上呼吸道感染、胃肠功能紊乱、主动脉硬化、腹腔积液、双肾结石、心功能不全等于2019年9月25至30日在县人民医院住院5天，自费2120元。</t>
  </si>
  <si>
    <t>张声亮</t>
  </si>
  <si>
    <t>全南县交通运输局养路工</t>
  </si>
  <si>
    <t>因泌尿系结石并绞痛于2020年4月3至4月5在全南仁康医院住院2天；因血尿、右侧输尿管结石、双肾结石、右肾囊肿、胆囊结石等2020年4月5日至4月10日县人民医院住院5天。2020年10月确诊肾癌。先后自付医疗费3万余元。</t>
  </si>
  <si>
    <t>定南县总工会</t>
  </si>
  <si>
    <t>魏永新</t>
  </si>
  <si>
    <t>定南县龙塘镇龙塘村</t>
  </si>
  <si>
    <t>刘海堂</t>
  </si>
  <si>
    <t>定南县检察院</t>
  </si>
  <si>
    <t>本人患有类风湿性关节炎，冠状动脉粥样硬化的疾病，2019年9月入院治疗（个人支付2823.46元）</t>
  </si>
  <si>
    <t>钟月成</t>
  </si>
  <si>
    <t>患有糖尿病20余年，以及慢性肾病、心脏病。2019年7月至今住院6次（个人支付6231.44元）</t>
  </si>
  <si>
    <t>何第侠</t>
  </si>
  <si>
    <t>定南县化工厂</t>
  </si>
  <si>
    <t>大儿子何秋晓脑溢血，丧失劳动力，需要照顾吃、住、看病。自己腰椎病、肾结石。</t>
  </si>
  <si>
    <t>兴国县总工会</t>
  </si>
  <si>
    <t>钟效根</t>
  </si>
  <si>
    <t>兴国县埠头乡垓上村上村七组</t>
  </si>
  <si>
    <t>袁应禄</t>
  </si>
  <si>
    <t>兴国县高兴镇黄群村</t>
  </si>
  <si>
    <t>本人自2006年始，双脚股骨头坏死，丧失劳力，生活需人照顾，2011年11月在兴国县人民医院进行左脚置换手术，右脚等待置换。妻子在1999年不慎跌伤右脚，丧失劳动能力，生活较困难。</t>
  </si>
  <si>
    <t>汪光基</t>
  </si>
  <si>
    <t>兴国县埠头乡廖溪村元二组</t>
  </si>
  <si>
    <t>本人于2019年8月患腰椎间盘突出并椎管狭窄，痛风在医院住院11天。妻子2020年3月患腰椎间盘突出在埠头卫生院住院，女儿于2008年患尿毒症，至今还在做透析治疗，2019年10月因病住院；2020年5月因病住院。</t>
  </si>
  <si>
    <t>刘林祥</t>
  </si>
  <si>
    <t>兴国县经济开发区红门社区富顺组</t>
  </si>
  <si>
    <t>本人患胆囊结石、胆囊息肉；双肾结石，左肾积液、囊肿；前列增生。</t>
  </si>
  <si>
    <t>朱秀英</t>
  </si>
  <si>
    <t xml:space="preserve"> </t>
  </si>
  <si>
    <t>游永英</t>
  </si>
  <si>
    <t xml:space="preserve">兴国县制糖厂 </t>
  </si>
  <si>
    <t>本人患腰椎间盘突出，2014年6月患脑萎缩面瘫住院治疗，现仍坚持服药。</t>
  </si>
  <si>
    <t>钟贞国</t>
  </si>
  <si>
    <t xml:space="preserve">兴国县拨叉厂 </t>
  </si>
  <si>
    <t>本人患高血压、心脏病、慢性肾炎综合症、慢性肾功能衰竭等多种疾病，每年都要住院1-2次，现仍坚持服药。</t>
  </si>
  <si>
    <t>刘海燕</t>
  </si>
  <si>
    <t xml:space="preserve">兴国县委接待科 </t>
  </si>
  <si>
    <t>本人自2003年12月23日，突发脑溢血中风留下后遗症，身体半边瘫痪，生活不能自理。加上每月的后续治疗药费，因而生活困难。</t>
  </si>
  <si>
    <t>余著珍</t>
  </si>
  <si>
    <t xml:space="preserve">兴国县城市环境卫生管理所 </t>
  </si>
  <si>
    <t>本人于2020年5月患臀部皮脂腺瘤并感染住院手术治疗。</t>
  </si>
  <si>
    <t>宁都县总工会</t>
  </si>
  <si>
    <t>黄文俭</t>
  </si>
  <si>
    <t>宁都县梅江镇老溪村</t>
  </si>
  <si>
    <t>郑爱群</t>
  </si>
  <si>
    <t>宁都县梅江镇梅花果园</t>
  </si>
  <si>
    <t>黄宜钱</t>
  </si>
  <si>
    <t>宁都县长胜镇中山村</t>
  </si>
  <si>
    <t>左腿受伤行动不便，患有脑血栓、肺气肿、白内障</t>
  </si>
  <si>
    <t>廖青谱</t>
  </si>
  <si>
    <t>宁都县田头镇粮管所</t>
  </si>
  <si>
    <t>本人残疾，胃溃疡，坐骨神经痛，妻子患有风湿性关节炎，租房居住</t>
  </si>
  <si>
    <t>何秀兰</t>
  </si>
  <si>
    <t>宁都县青塘镇南堡村</t>
  </si>
  <si>
    <t>刘春生</t>
  </si>
  <si>
    <t>宁都县梅江镇罗家村</t>
  </si>
  <si>
    <t>崔道云</t>
  </si>
  <si>
    <t>宁都县长胜镇街上</t>
  </si>
  <si>
    <t>廖太安</t>
  </si>
  <si>
    <t>宁都县琳池垦殖场</t>
  </si>
  <si>
    <t>2020年确诊喉癌</t>
  </si>
  <si>
    <t>管永纯</t>
  </si>
  <si>
    <t>宁都县食品厂</t>
  </si>
  <si>
    <t>患高血压，糖尿病需常年吃药，租房居住，妻子无收入</t>
  </si>
  <si>
    <t>陈泽化</t>
  </si>
  <si>
    <t>宁都县会同乡政府</t>
  </si>
  <si>
    <t>因公致伤留下后遗症，至今会头晕、腰疼，患高血压、糖尿病</t>
  </si>
  <si>
    <t>何德美</t>
  </si>
  <si>
    <t>宁都县石油公司</t>
  </si>
  <si>
    <t>患高血压，中风，行动不便，2020年2骨股骨折住院；妻子2020年3 月腰椎骨折住院。</t>
  </si>
  <si>
    <t>温芳委</t>
  </si>
  <si>
    <t>中共宁都县委</t>
  </si>
  <si>
    <t>患高血压，妻子患脑溢血</t>
  </si>
  <si>
    <t>温勋琦</t>
  </si>
  <si>
    <t>宁都县田头镇政府</t>
  </si>
  <si>
    <t>患高血压，慢性支气管炎，肢体残疾，行动不便</t>
  </si>
  <si>
    <t>刘南昌</t>
  </si>
  <si>
    <t>宁都县财政局</t>
  </si>
  <si>
    <t>本人患高血压、心脏病、痛风</t>
  </si>
  <si>
    <t>赖明生</t>
  </si>
  <si>
    <t>宁都县长胜镇法沙村</t>
  </si>
  <si>
    <t>本人患有心脏病、肺结核</t>
  </si>
  <si>
    <t>于都县总工会</t>
  </si>
  <si>
    <t>叶忠财</t>
  </si>
  <si>
    <t>于都县罗江乡联丰村东埠组</t>
  </si>
  <si>
    <t>因患脑动脉硬化症、脑萎缩、冠心病需长期服药，且无经济来源</t>
  </si>
  <si>
    <t>罗菊英</t>
  </si>
  <si>
    <t>原盘古山钨矿家属工</t>
  </si>
  <si>
    <t>丁振华</t>
  </si>
  <si>
    <t>于都县新陂乡中塅村下坝组</t>
  </si>
  <si>
    <t>本人为新陂乡建档立卡贫困户，家庭困难，患有慢性支气管炎、糖尿病、胃溃疡、胆结石等慢性疾病，2019年6月因翼状胬肉双在于都县人民医院进行右眼翼状胬肉切除术+角膜缘干细胞移植术。2020年2月，因右膝关节内侧半月板撕裂，关节骨性关节炎在赣州市人民医院进行右膝关节镜检+滑膜切除+滑膜皱襞清除+游离体取出+关节软骨损伤修复术，现术后在家休养。因腿脚不便，不能干活，生活困难。</t>
  </si>
  <si>
    <t>任伟</t>
  </si>
  <si>
    <t>于都县贡江镇白口村岭下组</t>
  </si>
  <si>
    <t>雷泽德</t>
  </si>
  <si>
    <t>于都县沙心乡高屋村松下组</t>
  </si>
  <si>
    <t>刘财发</t>
  </si>
  <si>
    <t>于都县罗坳镇下坪村</t>
  </si>
  <si>
    <t>赖扬道</t>
  </si>
  <si>
    <t>于都县罗坳镇塘头村</t>
  </si>
  <si>
    <t>李德佑</t>
  </si>
  <si>
    <t>于都县罗坳镇峡山村坝子上组</t>
  </si>
  <si>
    <t>2012年患脑梗，2017年床前摔伤盆骨，2019年再次摔伤，生活不能自理。妻子八十余岁，患高血压和脑梗，治疗买药需花费20000余元。</t>
  </si>
  <si>
    <t>王联琸</t>
  </si>
  <si>
    <t>于都县马安乡西汾村新屋村</t>
  </si>
  <si>
    <t>本人因年纪大，身体欠佳，患脑萎缩、肾囊肿、主动脉硬化、胃出血、脑梗塞等疾病需长期服药，老伴老年痴呆，需要人长期护理。</t>
  </si>
  <si>
    <t>李秀英</t>
  </si>
  <si>
    <t>于都县贡江镇环城西路38号</t>
  </si>
  <si>
    <t>本人患有高血压、陈旧性脑梗死，自2018年1月在家跌倒后，导致右骨粉碎性骨折，无法行走，长期需要有人看护。</t>
  </si>
  <si>
    <t>肖文立</t>
  </si>
  <si>
    <t>于都县贡江镇长征中路72号</t>
  </si>
  <si>
    <t>本人体弱多病，伴有慢性胃炎、半卵圆中心多发腔膝灶、脑萎缩、脑白质病、脑动脉硬化。2019年12月，本人因大脑动脉血栓形成引起的脑梗死、大脑动脉粥样硬化住院9天，生活主要靠养老金，比较困难。</t>
  </si>
  <si>
    <t>瑞金市总工会</t>
  </si>
  <si>
    <t>廖行彬</t>
  </si>
  <si>
    <t>瑞金市沙洲坝镇洁源村</t>
  </si>
  <si>
    <t>本人患肺气肿疾病，妻子患糖尿病、腰椎病，次于一级残，全失能。</t>
  </si>
  <si>
    <t>杨树庆</t>
  </si>
  <si>
    <t>瑞金市象湖镇上坪村</t>
  </si>
  <si>
    <t>因妻子朱凤英2019年初查出冠心病，2019年3月份去赣州市医院做了支架手术。</t>
  </si>
  <si>
    <t>刘林平</t>
  </si>
  <si>
    <t>瑞金市黄柏乡上段村果业协会</t>
  </si>
  <si>
    <t>钟文和</t>
  </si>
  <si>
    <t>瑞金县电厂</t>
  </si>
  <si>
    <t>因风湿性心脏病长期服药。</t>
  </si>
  <si>
    <t>杨远煜</t>
  </si>
  <si>
    <t>瑞金建设银行</t>
  </si>
  <si>
    <t>胃癌手术后需大量服用自费药物，并有严重贫血症。</t>
  </si>
  <si>
    <t>钟同荣</t>
  </si>
  <si>
    <t>江西省瑞金化工机械有限责任公司</t>
  </si>
  <si>
    <t>因妻子得了尿毒症，多次住院治疗花费很多钱，造成生活困难。</t>
  </si>
  <si>
    <t>张俊联</t>
  </si>
  <si>
    <t>瑞金壬田乡柏坑村</t>
  </si>
  <si>
    <t>2015年9月胃出血在瑞金人民医院治疗，11月转广州南方医院治疗，2016年7月转广州中山肿瘤医院治疗，2020年1月因病在赣南医学院住院治疗。</t>
  </si>
  <si>
    <t>邹新涌</t>
  </si>
  <si>
    <t>瑞金市检察院</t>
  </si>
  <si>
    <t>2018年7月因患胃癌手术治疗。</t>
  </si>
  <si>
    <t>会昌县总工会</t>
  </si>
  <si>
    <t>蔡英范</t>
  </si>
  <si>
    <t xml:space="preserve">会昌县委办 </t>
  </si>
  <si>
    <t>患高血压、冠心病等多种疾病，医疗费用高。妻子农村户口，没有退休金。</t>
  </si>
  <si>
    <t>张灯唐</t>
  </si>
  <si>
    <t xml:space="preserve">会昌博物馆 </t>
  </si>
  <si>
    <t>患脑血栓、高血压、冠心病、右肾重度积水。</t>
  </si>
  <si>
    <t>李庆寿</t>
  </si>
  <si>
    <t xml:space="preserve">会昌庄口镇林站 </t>
  </si>
  <si>
    <t>患冠心病等多种疾病，医疗费用大。</t>
  </si>
  <si>
    <t>戴礼聘</t>
  </si>
  <si>
    <t xml:space="preserve">会昌航运公司 </t>
  </si>
  <si>
    <t>脑溢血手术后续治疗，帕金森综合症，肾结石，慢性阻塞性肺疾病。</t>
  </si>
  <si>
    <t>赖润元</t>
  </si>
  <si>
    <t xml:space="preserve">会昌造船厂 </t>
  </si>
  <si>
    <t>脚残疾加重，夫妻患关节炎、高血压、心脏病。</t>
  </si>
  <si>
    <t>邹运生</t>
  </si>
  <si>
    <t xml:space="preserve">会昌工商局 </t>
  </si>
  <si>
    <t>本人不慎摔倒腿骨骨折，双下肢动脉硬化闭塞症，高血压。儿子脑溢血，生活不能自理，医疗费用大。</t>
  </si>
  <si>
    <t>吴人钦</t>
  </si>
  <si>
    <t xml:space="preserve">会昌瓷厂 </t>
  </si>
  <si>
    <t>患高血压、高血脂、心脏病。</t>
  </si>
  <si>
    <t>罗庆兴</t>
  </si>
  <si>
    <t xml:space="preserve">会昌站塘乡 </t>
  </si>
  <si>
    <t>脚骨折手术后未恢复成残疾，妻子是农民无收入患肾结石手术，还要后续治疗，医疗费用高。</t>
  </si>
  <si>
    <t>罗胜有</t>
  </si>
  <si>
    <t xml:space="preserve">会昌县环卫所 </t>
  </si>
  <si>
    <t>本人4级残疾，妻子心脏病做手术后要后续治疗，读初中女儿骑自行车上学时不慎摔倒造成手腕骨折，医疗费大。前几年贷款供大女儿读大学。</t>
  </si>
  <si>
    <t>寻乌县总工会</t>
  </si>
  <si>
    <t>潘其毓</t>
  </si>
  <si>
    <t>寻乌县项山乡项山村农民</t>
  </si>
  <si>
    <t>本人患机械性肠梗、感染性休克、肺部感染、凝血功能异常、混合性酸碱平衡失调、电解质代谢紊乱、阵发性室上性心动过速、2型糖尿病、肾功能受损、胆囊结石、心包积液、轻度贫血、左肾囊肿、前列腺恶性肿瘤待排除、脑梗死后遗症期，自费22842元。</t>
  </si>
  <si>
    <t>梅招凤</t>
  </si>
  <si>
    <t>寻乌县留车镇庄干村农民</t>
  </si>
  <si>
    <t>陈二妹</t>
  </si>
  <si>
    <t>寻乌县罗珊乡珊贝村农民</t>
  </si>
  <si>
    <t>本人患不稳定型心绞痛、冠状动脉粥样硬化性心脏病、心功能I级、2型糖尿病、高尿酸血症、高脂血症、胆囊切除术后状态等疾病；丈夫患高血压病Ⅰ级（高危组）、糖尿病及肝、肾等器官多种病变。自费7951元。</t>
  </si>
  <si>
    <t>侯贱招</t>
  </si>
  <si>
    <t>寻乌县留车镇农民</t>
  </si>
  <si>
    <t>本人年老体弱多病，患有急性胰腺炎、胆囊切除、腰断手术后，今年因陈年旧伤导致腰椎滑脱，导致生活不能自理，现日常生活需他人照顾。自费4589元。</t>
  </si>
  <si>
    <t>卢生福</t>
  </si>
  <si>
    <t>寻乌县澄江镇村汶口村农民</t>
  </si>
  <si>
    <t>邹逸贤</t>
  </si>
  <si>
    <t>寻乌县澄江镇北亭村农民</t>
  </si>
  <si>
    <t>潘昌荷</t>
  </si>
  <si>
    <t>寻乌县项山乡福中村卫生室乡村医生</t>
  </si>
  <si>
    <t>黄维生</t>
  </si>
  <si>
    <t>寻乌县烟草公司</t>
  </si>
  <si>
    <t>本人患有10多年慢性病、高血压、糖尿病、骨折增生等;妻子左眼老年性白内障、青光眼术后治疗，自费3338元。</t>
  </si>
  <si>
    <t>刘传麟</t>
  </si>
  <si>
    <t>寻乌县国土局</t>
  </si>
  <si>
    <t>本人患冠心病、高血压，需长期服药，自费2307元。</t>
  </si>
  <si>
    <t>廖建强</t>
  </si>
  <si>
    <t>寻乌县司法局文峰乡司法所所长</t>
  </si>
  <si>
    <t>本人因尿毒症做换肾手术后常年服药。自费14723元。</t>
  </si>
  <si>
    <t>肖贵禄</t>
  </si>
  <si>
    <t>寻乌县公安局民警</t>
  </si>
  <si>
    <t>本人母亲经梅州市人民医院诊断右侧慢性化脓性中耳炎，住院治疗10天，自费10795元。</t>
  </si>
  <si>
    <t>刘德福</t>
  </si>
  <si>
    <t>寻乌县物价局</t>
  </si>
  <si>
    <t>2001年以来妻子脑溢血中风又做腰椎手术3次，现瘫痪在床，生活不能自理；2018年7月患急性非特异性特发性心包炎，转送外省治疗。</t>
  </si>
  <si>
    <t>石城县总工会</t>
  </si>
  <si>
    <t>邓扬英</t>
  </si>
  <si>
    <t>石城县琴江镇长天村</t>
  </si>
  <si>
    <t>廖令显</t>
  </si>
  <si>
    <t>石城县小松镇罗源村</t>
  </si>
  <si>
    <t>黄景添</t>
  </si>
  <si>
    <t>石城县琴江镇何坑村</t>
  </si>
  <si>
    <t>张发勤</t>
  </si>
  <si>
    <t>石城县广厦建筑工程有限公司</t>
  </si>
  <si>
    <t>王志勋</t>
  </si>
  <si>
    <t>石城县工商局</t>
  </si>
  <si>
    <t>本人高血压、糖尿病并发眼睛视力模糊，夫妻二人行动不便。</t>
  </si>
  <si>
    <t>阮兆任</t>
  </si>
  <si>
    <t>石城县公安局</t>
  </si>
  <si>
    <t>本人患慢性肾功能不全、高血压、前列腺增生、肾结石及肾积水。</t>
  </si>
  <si>
    <t>张连仲</t>
  </si>
  <si>
    <t>原石城县人民法院院长</t>
  </si>
  <si>
    <t>本人急性脑梗死（心源性栓塞型）住院，高血压、心房颤动、肾功能不全、瘫痪在床生活不能自理。妻子也瘫痪在床。</t>
  </si>
  <si>
    <t>王光镇</t>
  </si>
  <si>
    <t>石城县轴瓦厂</t>
  </si>
  <si>
    <t>本人患神经性皮炎三十余年，需长期服中药。</t>
  </si>
  <si>
    <t>聂进忠</t>
  </si>
  <si>
    <t>石城县农粮局退休</t>
  </si>
  <si>
    <t>本人患右额叶、右颞顶叶脑出血、脑出血后精神障碍、肺部感染、血小板功能减退、慢性心功能不全、心率失常阵发性房颤、右7前肋不全骨折，2020年7月—9月住院77天，个人花费10万余元医药费。</t>
  </si>
  <si>
    <t>曹忠芬</t>
  </si>
  <si>
    <t>石城县政协</t>
  </si>
  <si>
    <t>患高血压等多种疾病导致大脑动脉栓塞性脑梗死，自理能力丧失卧病在床。</t>
  </si>
  <si>
    <t>赣州经开区总工会</t>
  </si>
  <si>
    <t>李秀清</t>
  </si>
  <si>
    <t>蟠龙镇蟠龙村</t>
  </si>
  <si>
    <t>丧偶，右腿粉碎性骨折后造成行走困难，年老体弱无收入。</t>
  </si>
  <si>
    <t>欧阳芳亮</t>
  </si>
  <si>
    <t>章贡区欣业公司保安队长</t>
  </si>
  <si>
    <t>妻子患有严重腰尖盘突出，2019年4月摔倒至右脚骨折。</t>
  </si>
  <si>
    <t>蓝位亮</t>
  </si>
  <si>
    <t>江西新大新建设有限公司职工</t>
  </si>
  <si>
    <t>蓉江新区总工会</t>
  </si>
  <si>
    <t>肖道周</t>
  </si>
  <si>
    <t>赣州蓉江新区</t>
  </si>
  <si>
    <t>本人与爱人年老体弱多病，无收入；爱人患高血压、脑溢血、手部颤抖等。</t>
  </si>
  <si>
    <t>市直机关工会工委</t>
  </si>
  <si>
    <t>白昉</t>
  </si>
  <si>
    <t>赣州市气象局</t>
  </si>
  <si>
    <t>患高血压、糖尿病等多种疾病。2018年3月因患脂肪瘤住院，前后3次手术。</t>
  </si>
  <si>
    <t>刘维忠</t>
  </si>
  <si>
    <t>赣州市水利局</t>
  </si>
  <si>
    <t>女儿（未嫁）两次换肾，手术后药物治疗费用高昂。</t>
  </si>
  <si>
    <t>朱祥泰</t>
  </si>
  <si>
    <t>赣州通源饲料有限公司</t>
  </si>
  <si>
    <t>补发2021年春节慰问金。</t>
  </si>
  <si>
    <t>赣州市城管局</t>
  </si>
  <si>
    <t>杨翠钿</t>
  </si>
  <si>
    <t>赣州市市容环境卫生管理处</t>
  </si>
  <si>
    <t>因配偶2020年5月患胸膜炎导致脓胸，进行脓胸手术后进入ICU，自费7499元。</t>
  </si>
  <si>
    <t>杨辉勇</t>
  </si>
  <si>
    <t>本人2020年3月因左眼下脸肿物行住院手术，母亲2020年3月因右眼孔源性视网膜脱离住院手术。</t>
  </si>
  <si>
    <t>罗焕佣</t>
  </si>
  <si>
    <t>赣州市市政工程管理处路灯所维修队长</t>
  </si>
  <si>
    <t>左眼中心性浆液性脉络膜视网膜病变；爱人支气管扩张伴感染，慢性支气管炎。医药费用一年就要12000元左右。</t>
  </si>
  <si>
    <t>赣建公司</t>
  </si>
  <si>
    <t>刘世金</t>
  </si>
  <si>
    <t>赣南建筑工程总公司</t>
  </si>
  <si>
    <t>涂福昌</t>
  </si>
  <si>
    <t>多年患高血压，心脏病等多种疾病，常年靠药物维持，生活困难</t>
  </si>
  <si>
    <t>陈启麟</t>
  </si>
  <si>
    <t>2018年6月患原发性肝癌。2020年因病住院治疗。</t>
  </si>
  <si>
    <t>赣州有色冶金研究所</t>
  </si>
  <si>
    <t>苏继国</t>
  </si>
  <si>
    <t>本人低视力、深度近视已接近失明. 2019年9月1日-9月10日在赣州市中医院住院，年纪较大，自身身体状况欠佳，住院开支较大。</t>
  </si>
  <si>
    <t>谢天羔</t>
  </si>
  <si>
    <t>冠心病并发症、心脏支架手术，2020年5月20日-5月24日在赣南附属医院因前列腺住院开刀，2020年6月在赣南附属医院因肠梗阻做手术，其本身体放支架多根，需长期吃药。</t>
  </si>
  <si>
    <t>冶金研究所</t>
  </si>
  <si>
    <t>冶金机械社区</t>
  </si>
  <si>
    <t>李寿葵</t>
  </si>
  <si>
    <t>赣州有色冶金机械社区管委会</t>
  </si>
  <si>
    <t>患有高血压、脑梗、腰椎间盘突出、风湿性关节炎。2020年年初因病住院。</t>
  </si>
  <si>
    <t>周明华</t>
  </si>
  <si>
    <t>患有高血压、骨质舒松症行走不便，需人护理，2019年多次住院。</t>
  </si>
  <si>
    <t>八0一社区</t>
  </si>
  <si>
    <t>王水长</t>
  </si>
  <si>
    <t>八0一社区（原赣州钴钨有限责任公司）</t>
  </si>
  <si>
    <t>配偶戴国芳因高血压3级、2型糖尿病、2型糖尿病性血管病变、2型糖尿病性视网膜病变于2019年3月住院治疗2次，分别自费1842.25和1712.46元。</t>
  </si>
  <si>
    <t>八〇一社区</t>
  </si>
  <si>
    <t>荡坪钨业</t>
  </si>
  <si>
    <t>温洽海</t>
  </si>
  <si>
    <t>江西荡坪钨业有限公司</t>
  </si>
  <si>
    <t>风湿性关节炎、心脏病等</t>
  </si>
  <si>
    <t>林宣逑</t>
  </si>
  <si>
    <t>本人患有高血压、女儿患精神分裂症，完全丧失劳动能力。</t>
  </si>
  <si>
    <t>市交通工委</t>
  </si>
  <si>
    <t>邹光庆</t>
  </si>
  <si>
    <t>江西新世纪汽运集团有限公司</t>
  </si>
  <si>
    <t>爱人2012年患抑郁症（精神病）。2019年11月27日-12月8号因升结肠息肉在赣州市中医院住院进行手术治疗，自费：1585元；2020年4月13日-4月17日，因左侧腹股沟股疝在赣州市附属第一医院住院进行手术治疗。自费：4042元。合计：5627元。</t>
  </si>
  <si>
    <t>西华山矿区</t>
  </si>
  <si>
    <t>温翠英</t>
  </si>
  <si>
    <t>西华山矿区管理委员会（工人家属）</t>
  </si>
  <si>
    <t>二六四大队</t>
  </si>
  <si>
    <t>黄克庆</t>
  </si>
  <si>
    <t>江西省核工业地质局二六四大队</t>
  </si>
  <si>
    <t>本人患有冠状动脉粥样硬化性心脏病、高血压病3级、糖尿病2级属高危级、结肠肿瘤、慢性胃炎等病，本人于2020年3月、4月分别2次因病住院。</t>
  </si>
  <si>
    <t>江诗新</t>
  </si>
  <si>
    <t>妻患严重糖尿病、2级高血压、心脏病，多次住院，且无业，生活困难。</t>
  </si>
  <si>
    <t>格特拉克</t>
  </si>
  <si>
    <t>俞有太</t>
  </si>
  <si>
    <t>江西齿轮箱总厂</t>
  </si>
  <si>
    <t>年老多病，2019年3月因病住院，诊断为脑缺血，高血压、心功能不全、肾功能异常、动脉硬化肺囊肿等病症。</t>
  </si>
  <si>
    <t>赣州森铁处</t>
  </si>
  <si>
    <t>温学良</t>
  </si>
  <si>
    <t>患心脏病、糖尿病（严重）、高血压等疾病，2020年1、2、3月前后住院3次。</t>
  </si>
  <si>
    <t>厚德路社区</t>
  </si>
  <si>
    <t>吴佩华</t>
  </si>
  <si>
    <t>原赣南制药厂</t>
  </si>
  <si>
    <t>患高血压，脑梗，行动迟缓。2020年新认定省劳模。</t>
  </si>
  <si>
    <t>赣州木材厂</t>
  </si>
  <si>
    <t>肖伦凤</t>
  </si>
  <si>
    <t>患白内障和痛风疾病，现已双目失明。 爱人80多岁，务农无收入。</t>
  </si>
  <si>
    <t>林业工程公司</t>
  </si>
  <si>
    <t>卓有裕</t>
  </si>
  <si>
    <t>赣州林业工程公司</t>
  </si>
  <si>
    <t>患糖尿病、心脏病、高血压、脑血栓。</t>
  </si>
  <si>
    <t>铁山垅</t>
  </si>
  <si>
    <t>刘荣和</t>
  </si>
  <si>
    <t>铁山垅钨矿</t>
  </si>
  <si>
    <t>本人由于之前生过大病现在身体不好，年纪大身体又弱，需经常检查和服药，同时因年纪大患有高血压，又需常年服药，花销大，妻子又无业无收入。</t>
  </si>
  <si>
    <t>冶金化工厂</t>
  </si>
  <si>
    <t>邓椿菱</t>
  </si>
  <si>
    <t>赣州有色冶金化工厂</t>
  </si>
  <si>
    <t>高龄，低视力气管炎耳背。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</si>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</sst>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5"/>
      <name val="黑体"/>
      <family val="0"/>
    </font>
    <font>
      <sz val="20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8" fillId="0" borderId="0">
      <alignment/>
      <protection/>
    </xf>
    <xf numFmtId="0" fontId="12" fillId="2" borderId="0" applyNumberFormat="0" applyBorder="0" applyAlignment="0" applyProtection="0"/>
    <xf numFmtId="0" fontId="29" fillId="0" borderId="0">
      <alignment/>
      <protection/>
    </xf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2" fillId="5" borderId="2" applyNumberFormat="0" applyAlignment="0" applyProtection="0"/>
    <xf numFmtId="0" fontId="27" fillId="6" borderId="0" applyNumberFormat="0" applyBorder="0" applyAlignment="0" applyProtection="0"/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5" fillId="0" borderId="5" applyNumberFormat="0" applyFill="0" applyAlignment="0" applyProtection="0"/>
    <xf numFmtId="0" fontId="2" fillId="0" borderId="6" applyNumberFormat="0" applyFill="0" applyAlignment="0" applyProtection="0"/>
    <xf numFmtId="0" fontId="0" fillId="10" borderId="0" applyNumberFormat="0" applyBorder="0" applyAlignment="0" applyProtection="0"/>
    <xf numFmtId="0" fontId="29" fillId="0" borderId="0">
      <alignment vertical="center"/>
      <protection/>
    </xf>
    <xf numFmtId="0" fontId="0" fillId="7" borderId="0" applyNumberFormat="0" applyBorder="0" applyAlignment="0" applyProtection="0"/>
    <xf numFmtId="0" fontId="12" fillId="11" borderId="0" applyNumberFormat="0" applyBorder="0" applyAlignment="0" applyProtection="0"/>
    <xf numFmtId="0" fontId="29" fillId="0" borderId="0">
      <alignment/>
      <protection/>
    </xf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9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2" fillId="15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4" borderId="9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29" fillId="0" borderId="0">
      <alignment/>
      <protection/>
    </xf>
    <xf numFmtId="0" fontId="0" fillId="16" borderId="0" applyNumberFormat="0" applyBorder="0" applyAlignment="0" applyProtection="0"/>
    <xf numFmtId="0" fontId="11" fillId="3" borderId="9" applyNumberFormat="0" applyAlignment="0" applyProtection="0"/>
    <xf numFmtId="0" fontId="0" fillId="15" borderId="0" applyNumberFormat="0" applyBorder="0" applyAlignment="0" applyProtection="0"/>
    <xf numFmtId="0" fontId="12" fillId="20" borderId="0" applyNumberFormat="0" applyBorder="0" applyAlignment="0" applyProtection="0"/>
    <xf numFmtId="0" fontId="0" fillId="1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0" fontId="9" fillId="0" borderId="10" xfId="18" applyFont="1" applyFill="1" applyBorder="1" applyAlignment="1">
      <alignment horizontal="center" vertical="center"/>
      <protection/>
    </xf>
    <xf numFmtId="0" fontId="9" fillId="0" borderId="10" xfId="18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32" fillId="0" borderId="10" xfId="42" applyFont="1" applyFill="1" applyBorder="1" applyAlignment="1">
      <alignment horizontal="center" vertical="center" wrapText="1"/>
      <protection/>
    </xf>
    <xf numFmtId="0" fontId="9" fillId="0" borderId="10" xfId="18" applyNumberFormat="1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 wrapText="1"/>
      <protection/>
    </xf>
    <xf numFmtId="57" fontId="8" fillId="0" borderId="15" xfId="0" applyNumberFormat="1" applyFont="1" applyFill="1" applyBorder="1" applyAlignment="1">
      <alignment horizontal="center" vertical="center" wrapText="1"/>
    </xf>
    <xf numFmtId="0" fontId="9" fillId="0" borderId="10" xfId="1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18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32" fillId="0" borderId="10" xfId="42" applyFont="1" applyFill="1" applyBorder="1" applyAlignment="1">
      <alignment horizontal="left" vertical="center" wrapText="1"/>
      <protection/>
    </xf>
    <xf numFmtId="0" fontId="9" fillId="0" borderId="10" xfId="15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73" applyFont="1" applyFill="1" applyBorder="1" applyAlignment="1">
      <alignment horizontal="left" vertical="center" wrapText="1"/>
      <protection/>
    </xf>
    <xf numFmtId="0" fontId="9" fillId="0" borderId="10" xfId="7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center"/>
      <protection/>
    </xf>
    <xf numFmtId="0" fontId="9" fillId="0" borderId="10" xfId="50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0" xfId="50" applyFont="1" applyFill="1" applyBorder="1" applyAlignment="1">
      <alignment vertical="center" wrapText="1"/>
      <protection/>
    </xf>
    <xf numFmtId="0" fontId="10" fillId="0" borderId="10" xfId="50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justify" vertical="center"/>
    </xf>
    <xf numFmtId="49" fontId="9" fillId="0" borderId="10" xfId="50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42" applyFont="1" applyFill="1" applyBorder="1" applyAlignment="1">
      <alignment horizontal="center" vertical="center" wrapText="1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0" xfId="42" applyFont="1" applyFill="1" applyBorder="1" applyAlignment="1">
      <alignment horizontal="left" vertical="center" wrapText="1" shrinkToFit="1"/>
      <protection/>
    </xf>
    <xf numFmtId="0" fontId="9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61" applyFont="1" applyFill="1" applyBorder="1" applyAlignment="1">
      <alignment horizontal="left" vertical="center" wrapText="1"/>
      <protection/>
    </xf>
  </cellXfs>
  <cellStyles count="87">
    <cellStyle name="Normal" xfId="0"/>
    <cellStyle name="常规 11" xfId="15"/>
    <cellStyle name="常规 12" xfId="16"/>
    <cellStyle name="常规 13" xfId="17"/>
    <cellStyle name="常规 14" xfId="18"/>
    <cellStyle name="常规 17" xfId="19"/>
    <cellStyle name="常规 22" xfId="20"/>
    <cellStyle name="常规 19" xfId="21"/>
    <cellStyle name="常规 24" xfId="22"/>
    <cellStyle name="常规 2" xfId="23"/>
    <cellStyle name="常规 20" xfId="24"/>
    <cellStyle name="常规 21" xfId="25"/>
    <cellStyle name="常规 22 2" xfId="26"/>
    <cellStyle name="常规 23 2" xfId="27"/>
    <cellStyle name="常规 25" xfId="28"/>
    <cellStyle name="常规 25 2" xfId="29"/>
    <cellStyle name="常规 26" xfId="30"/>
    <cellStyle name="常规 26 2" xfId="31"/>
    <cellStyle name="常规 27" xfId="32"/>
    <cellStyle name="样式 1" xfId="33"/>
    <cellStyle name="常规 27 2" xfId="34"/>
    <cellStyle name="常规 28" xfId="35"/>
    <cellStyle name="常规 29" xfId="36"/>
    <cellStyle name="常规 3 2" xfId="37"/>
    <cellStyle name="常规 4" xfId="38"/>
    <cellStyle name="常规 4 2" xfId="39"/>
    <cellStyle name="常规 5" xfId="40"/>
    <cellStyle name="常规 6" xfId="41"/>
    <cellStyle name="常规_Sheet1" xfId="42"/>
    <cellStyle name="60% - 强调文字颜色 6" xfId="43"/>
    <cellStyle name="常规 28 2" xfId="44"/>
    <cellStyle name="20% - 强调文字颜色 6" xfId="45"/>
    <cellStyle name="输出" xfId="46"/>
    <cellStyle name="检查单元格" xfId="47"/>
    <cellStyle name="差" xfId="48"/>
    <cellStyle name="标题 1" xfId="49"/>
    <cellStyle name="常规_附件4" xfId="50"/>
    <cellStyle name="解释性文本" xfId="51"/>
    <cellStyle name="标题 2" xfId="52"/>
    <cellStyle name="40% - 强调文字颜色 5" xfId="53"/>
    <cellStyle name="Comma [0]" xfId="54"/>
    <cellStyle name="40% - 强调文字颜色 6" xfId="55"/>
    <cellStyle name="Hyperlink" xfId="56"/>
    <cellStyle name="强调文字颜色 5" xfId="57"/>
    <cellStyle name="标题 3" xfId="58"/>
    <cellStyle name="汇总" xfId="59"/>
    <cellStyle name="20% - 强调文字颜色 1" xfId="60"/>
    <cellStyle name="常规 7" xfId="61"/>
    <cellStyle name="40% - 强调文字颜色 1" xfId="62"/>
    <cellStyle name="强调文字颜色 6" xfId="63"/>
    <cellStyle name="常规 20 2" xfId="64"/>
    <cellStyle name="Comma" xfId="65"/>
    <cellStyle name="标题" xfId="66"/>
    <cellStyle name="Followed Hyperlink" xfId="67"/>
    <cellStyle name="40% - 强调文字颜色 4" xfId="68"/>
    <cellStyle name="常规 3" xfId="69"/>
    <cellStyle name="链接单元格" xfId="70"/>
    <cellStyle name="标题 4" xfId="71"/>
    <cellStyle name="20% - 强调文字颜色 2" xfId="72"/>
    <cellStyle name="常规 10" xfId="73"/>
    <cellStyle name="常规 29 2" xfId="74"/>
    <cellStyle name="Currency [0]" xfId="75"/>
    <cellStyle name="警告文本" xfId="76"/>
    <cellStyle name="40% - 强调文字颜色 2" xfId="77"/>
    <cellStyle name="注释" xfId="78"/>
    <cellStyle name="60% - 强调文字颜色 3" xfId="79"/>
    <cellStyle name="常规 18" xfId="80"/>
    <cellStyle name="常规 23" xfId="81"/>
    <cellStyle name="好" xfId="82"/>
    <cellStyle name="20% - 强调文字颜色 5" xfId="83"/>
    <cellStyle name="适中" xfId="84"/>
    <cellStyle name="计算" xfId="85"/>
    <cellStyle name="强调文字颜色 1" xfId="86"/>
    <cellStyle name="60% - 强调文字颜色 4" xfId="87"/>
    <cellStyle name="60% - 强调文字颜色 1" xfId="88"/>
    <cellStyle name="强调文字颜色 2" xfId="89"/>
    <cellStyle name="60% - 强调文字颜色 5" xfId="90"/>
    <cellStyle name="Percent" xfId="91"/>
    <cellStyle name="60% - 强调文字颜色 2" xfId="92"/>
    <cellStyle name="Currency" xfId="93"/>
    <cellStyle name="强调文字颜色 3" xfId="94"/>
    <cellStyle name="常规 24 2" xfId="95"/>
    <cellStyle name="20% - 强调文字颜色 3" xfId="96"/>
    <cellStyle name="输入" xfId="97"/>
    <cellStyle name="40% - 强调文字颜色 3" xfId="98"/>
    <cellStyle name="强调文字颜色 4" xfId="99"/>
    <cellStyle name="20% - 强调文字颜色 4" xfId="100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tabSelected="1" workbookViewId="0" topLeftCell="A1">
      <pane ySplit="4" topLeftCell="A188" activePane="bottomLeft" state="frozen"/>
      <selection pane="bottomLeft" activeCell="R3" sqref="R3"/>
    </sheetView>
  </sheetViews>
  <sheetFormatPr defaultColWidth="9.00390625" defaultRowHeight="13.5"/>
  <cols>
    <col min="1" max="1" width="9.00390625" style="0" customWidth="1"/>
    <col min="2" max="2" width="5.25390625" style="0" customWidth="1"/>
    <col min="3" max="3" width="8.00390625" style="0" bestFit="1" customWidth="1"/>
    <col min="4" max="4" width="5.875" style="0" bestFit="1" customWidth="1"/>
    <col min="5" max="5" width="15.00390625" style="0" customWidth="1"/>
    <col min="6" max="6" width="7.375" style="0" customWidth="1"/>
    <col min="7" max="9" width="7.125" style="0" customWidth="1"/>
    <col min="10" max="10" width="9.25390625" style="0" customWidth="1"/>
    <col min="11" max="11" width="8.625" style="0" customWidth="1"/>
    <col min="12" max="13" width="8.25390625" style="0" customWidth="1"/>
    <col min="14" max="14" width="9.25390625" style="0" customWidth="1"/>
    <col min="15" max="15" width="26.375" style="0" customWidth="1"/>
  </cols>
  <sheetData>
    <row r="1" spans="1:15" ht="36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2" customFormat="1" ht="27.75" customHeight="1">
      <c r="A3" s="8"/>
      <c r="B3" s="9" t="s">
        <v>2</v>
      </c>
      <c r="C3" s="9"/>
      <c r="D3" s="9"/>
      <c r="E3" s="9"/>
      <c r="F3" s="9"/>
      <c r="G3" s="24" t="s">
        <v>3</v>
      </c>
      <c r="H3" s="24"/>
      <c r="I3" s="24"/>
      <c r="J3" s="24"/>
      <c r="K3" s="37"/>
      <c r="L3" s="37"/>
      <c r="M3" s="37"/>
      <c r="N3" s="37"/>
      <c r="O3" s="42" t="s">
        <v>4</v>
      </c>
    </row>
    <row r="4" spans="1:15" s="3" customFormat="1" ht="39.75" customHeight="1">
      <c r="A4" s="10" t="s">
        <v>5</v>
      </c>
      <c r="B4" s="11" t="s">
        <v>6</v>
      </c>
      <c r="C4" s="10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</row>
    <row r="5" spans="1:15" s="3" customFormat="1" ht="94.5" customHeight="1">
      <c r="A5" s="11" t="s">
        <v>20</v>
      </c>
      <c r="B5" s="11">
        <v>1</v>
      </c>
      <c r="C5" s="10" t="s">
        <v>21</v>
      </c>
      <c r="D5" s="12">
        <v>87</v>
      </c>
      <c r="E5" s="25" t="s">
        <v>22</v>
      </c>
      <c r="F5" s="10" t="s">
        <v>23</v>
      </c>
      <c r="G5" s="10"/>
      <c r="H5" s="10"/>
      <c r="I5" s="10"/>
      <c r="J5" s="10">
        <v>10000</v>
      </c>
      <c r="K5" s="38">
        <v>5000</v>
      </c>
      <c r="L5" s="38">
        <v>200</v>
      </c>
      <c r="M5" s="38">
        <f aca="true" t="shared" si="0" ref="M5:M25">K5+L5</f>
        <v>5200</v>
      </c>
      <c r="N5" s="10">
        <f aca="true" t="shared" si="1" ref="N5:N25">J5+M5</f>
        <v>15200</v>
      </c>
      <c r="O5" s="43" t="s">
        <v>24</v>
      </c>
    </row>
    <row r="6" spans="1:15" s="3" customFormat="1" ht="42" customHeight="1">
      <c r="A6" s="11" t="s">
        <v>20</v>
      </c>
      <c r="B6" s="11">
        <f aca="true" t="shared" si="2" ref="B6:B24">B5+1</f>
        <v>2</v>
      </c>
      <c r="C6" s="10" t="s">
        <v>25</v>
      </c>
      <c r="D6" s="12">
        <v>58.05</v>
      </c>
      <c r="E6" s="26" t="s">
        <v>26</v>
      </c>
      <c r="F6" s="10" t="s">
        <v>27</v>
      </c>
      <c r="G6" s="10">
        <v>2406</v>
      </c>
      <c r="H6" s="10">
        <f>ROUNDDOWN(G6,-2)</f>
        <v>2400</v>
      </c>
      <c r="I6" s="10">
        <f>2500-H6</f>
        <v>100</v>
      </c>
      <c r="J6" s="10">
        <f>I6*12</f>
        <v>1200</v>
      </c>
      <c r="K6" s="38"/>
      <c r="L6" s="38"/>
      <c r="M6" s="38">
        <f t="shared" si="0"/>
        <v>0</v>
      </c>
      <c r="N6" s="10">
        <f t="shared" si="1"/>
        <v>1200</v>
      </c>
      <c r="O6" s="11"/>
    </row>
    <row r="7" spans="1:15" s="3" customFormat="1" ht="69" customHeight="1">
      <c r="A7" s="11" t="s">
        <v>20</v>
      </c>
      <c r="B7" s="11">
        <f t="shared" si="2"/>
        <v>3</v>
      </c>
      <c r="C7" s="13" t="s">
        <v>28</v>
      </c>
      <c r="D7" s="13">
        <v>97</v>
      </c>
      <c r="E7" s="25" t="s">
        <v>29</v>
      </c>
      <c r="F7" s="14" t="s">
        <v>27</v>
      </c>
      <c r="G7" s="10"/>
      <c r="H7" s="10"/>
      <c r="I7" s="10"/>
      <c r="J7" s="10"/>
      <c r="K7" s="38">
        <v>5800</v>
      </c>
      <c r="L7" s="38">
        <v>500</v>
      </c>
      <c r="M7" s="38">
        <f t="shared" si="0"/>
        <v>6300</v>
      </c>
      <c r="N7" s="10">
        <f t="shared" si="1"/>
        <v>6300</v>
      </c>
      <c r="O7" s="43" t="s">
        <v>30</v>
      </c>
    </row>
    <row r="8" spans="1:15" s="3" customFormat="1" ht="42" customHeight="1">
      <c r="A8" s="11" t="s">
        <v>20</v>
      </c>
      <c r="B8" s="11">
        <f t="shared" si="2"/>
        <v>4</v>
      </c>
      <c r="C8" s="13" t="s">
        <v>31</v>
      </c>
      <c r="D8" s="13">
        <v>94</v>
      </c>
      <c r="E8" s="25" t="s">
        <v>32</v>
      </c>
      <c r="F8" s="14" t="s">
        <v>27</v>
      </c>
      <c r="G8" s="10"/>
      <c r="H8" s="10"/>
      <c r="I8" s="10"/>
      <c r="J8" s="10"/>
      <c r="K8" s="38">
        <v>5800</v>
      </c>
      <c r="L8" s="38">
        <v>500</v>
      </c>
      <c r="M8" s="38">
        <f t="shared" si="0"/>
        <v>6300</v>
      </c>
      <c r="N8" s="10">
        <f t="shared" si="1"/>
        <v>6300</v>
      </c>
      <c r="O8" s="43" t="s">
        <v>33</v>
      </c>
    </row>
    <row r="9" spans="1:15" s="3" customFormat="1" ht="81.75" customHeight="1">
      <c r="A9" s="11" t="s">
        <v>20</v>
      </c>
      <c r="B9" s="11">
        <f t="shared" si="2"/>
        <v>5</v>
      </c>
      <c r="C9" s="13" t="s">
        <v>34</v>
      </c>
      <c r="D9" s="13">
        <v>90</v>
      </c>
      <c r="E9" s="25" t="s">
        <v>35</v>
      </c>
      <c r="F9" s="14" t="s">
        <v>27</v>
      </c>
      <c r="G9" s="10"/>
      <c r="H9" s="10"/>
      <c r="I9" s="10"/>
      <c r="J9" s="10"/>
      <c r="K9" s="38">
        <v>5800</v>
      </c>
      <c r="L9" s="38">
        <v>200</v>
      </c>
      <c r="M9" s="38">
        <f t="shared" si="0"/>
        <v>6000</v>
      </c>
      <c r="N9" s="10">
        <f t="shared" si="1"/>
        <v>6000</v>
      </c>
      <c r="O9" s="43" t="s">
        <v>36</v>
      </c>
    </row>
    <row r="10" spans="1:15" s="3" customFormat="1" ht="55.5" customHeight="1">
      <c r="A10" s="11" t="s">
        <v>20</v>
      </c>
      <c r="B10" s="11">
        <f t="shared" si="2"/>
        <v>6</v>
      </c>
      <c r="C10" s="13" t="s">
        <v>37</v>
      </c>
      <c r="D10" s="13">
        <v>79</v>
      </c>
      <c r="E10" s="25" t="s">
        <v>35</v>
      </c>
      <c r="F10" s="14" t="s">
        <v>27</v>
      </c>
      <c r="G10" s="10"/>
      <c r="H10" s="10"/>
      <c r="I10" s="10"/>
      <c r="J10" s="10"/>
      <c r="K10" s="38">
        <v>4200</v>
      </c>
      <c r="L10" s="38">
        <v>200</v>
      </c>
      <c r="M10" s="38">
        <f t="shared" si="0"/>
        <v>4400</v>
      </c>
      <c r="N10" s="10">
        <f t="shared" si="1"/>
        <v>4400</v>
      </c>
      <c r="O10" s="43" t="s">
        <v>38</v>
      </c>
    </row>
    <row r="11" spans="1:15" s="3" customFormat="1" ht="54" customHeight="1">
      <c r="A11" s="11" t="s">
        <v>20</v>
      </c>
      <c r="B11" s="11">
        <f t="shared" si="2"/>
        <v>7</v>
      </c>
      <c r="C11" s="13" t="s">
        <v>39</v>
      </c>
      <c r="D11" s="13">
        <v>70</v>
      </c>
      <c r="E11" s="25" t="s">
        <v>35</v>
      </c>
      <c r="F11" s="14" t="s">
        <v>27</v>
      </c>
      <c r="G11" s="10"/>
      <c r="H11" s="10"/>
      <c r="I11" s="10"/>
      <c r="J11" s="10"/>
      <c r="K11" s="38">
        <v>4200</v>
      </c>
      <c r="L11" s="38">
        <v>500</v>
      </c>
      <c r="M11" s="38">
        <f t="shared" si="0"/>
        <v>4700</v>
      </c>
      <c r="N11" s="10">
        <f t="shared" si="1"/>
        <v>4700</v>
      </c>
      <c r="O11" s="43" t="s">
        <v>40</v>
      </c>
    </row>
    <row r="12" spans="1:15" s="3" customFormat="1" ht="81.75" customHeight="1">
      <c r="A12" s="11" t="s">
        <v>20</v>
      </c>
      <c r="B12" s="11">
        <f t="shared" si="2"/>
        <v>8</v>
      </c>
      <c r="C12" s="13" t="s">
        <v>41</v>
      </c>
      <c r="D12" s="13">
        <v>88</v>
      </c>
      <c r="E12" s="25" t="s">
        <v>42</v>
      </c>
      <c r="F12" s="14" t="s">
        <v>27</v>
      </c>
      <c r="G12" s="10"/>
      <c r="H12" s="10"/>
      <c r="I12" s="10"/>
      <c r="J12" s="10"/>
      <c r="K12" s="38">
        <v>5000</v>
      </c>
      <c r="L12" s="38">
        <v>1000</v>
      </c>
      <c r="M12" s="38">
        <f t="shared" si="0"/>
        <v>6000</v>
      </c>
      <c r="N12" s="10">
        <f t="shared" si="1"/>
        <v>6000</v>
      </c>
      <c r="O12" s="43" t="s">
        <v>43</v>
      </c>
    </row>
    <row r="13" spans="1:15" s="3" customFormat="1" ht="42" customHeight="1">
      <c r="A13" s="11" t="s">
        <v>20</v>
      </c>
      <c r="B13" s="11">
        <f t="shared" si="2"/>
        <v>9</v>
      </c>
      <c r="C13" s="13" t="s">
        <v>44</v>
      </c>
      <c r="D13" s="13">
        <v>86</v>
      </c>
      <c r="E13" s="25" t="s">
        <v>42</v>
      </c>
      <c r="F13" s="14" t="s">
        <v>27</v>
      </c>
      <c r="G13" s="10"/>
      <c r="H13" s="10"/>
      <c r="I13" s="10"/>
      <c r="J13" s="10"/>
      <c r="K13" s="38">
        <v>5000</v>
      </c>
      <c r="L13" s="38">
        <v>200</v>
      </c>
      <c r="M13" s="38">
        <f t="shared" si="0"/>
        <v>5200</v>
      </c>
      <c r="N13" s="10">
        <f t="shared" si="1"/>
        <v>5200</v>
      </c>
      <c r="O13" s="43" t="s">
        <v>45</v>
      </c>
    </row>
    <row r="14" spans="1:15" s="3" customFormat="1" ht="57" customHeight="1">
      <c r="A14" s="11" t="s">
        <v>20</v>
      </c>
      <c r="B14" s="11">
        <f t="shared" si="2"/>
        <v>10</v>
      </c>
      <c r="C14" s="13" t="s">
        <v>46</v>
      </c>
      <c r="D14" s="13">
        <v>85</v>
      </c>
      <c r="E14" s="25" t="s">
        <v>47</v>
      </c>
      <c r="F14" s="14" t="s">
        <v>27</v>
      </c>
      <c r="G14" s="10"/>
      <c r="H14" s="10"/>
      <c r="I14" s="10"/>
      <c r="J14" s="10"/>
      <c r="K14" s="38">
        <v>5000</v>
      </c>
      <c r="L14" s="38">
        <v>200</v>
      </c>
      <c r="M14" s="38">
        <f t="shared" si="0"/>
        <v>5200</v>
      </c>
      <c r="N14" s="10">
        <f t="shared" si="1"/>
        <v>5200</v>
      </c>
      <c r="O14" s="43" t="s">
        <v>48</v>
      </c>
    </row>
    <row r="15" spans="1:15" s="3" customFormat="1" ht="57" customHeight="1">
      <c r="A15" s="11" t="s">
        <v>20</v>
      </c>
      <c r="B15" s="11">
        <f t="shared" si="2"/>
        <v>11</v>
      </c>
      <c r="C15" s="13" t="s">
        <v>49</v>
      </c>
      <c r="D15" s="13">
        <v>84</v>
      </c>
      <c r="E15" s="25" t="s">
        <v>50</v>
      </c>
      <c r="F15" s="14" t="s">
        <v>27</v>
      </c>
      <c r="G15" s="10"/>
      <c r="H15" s="10"/>
      <c r="I15" s="10"/>
      <c r="J15" s="10"/>
      <c r="K15" s="38">
        <v>5000</v>
      </c>
      <c r="L15" s="38">
        <v>200</v>
      </c>
      <c r="M15" s="38">
        <f t="shared" si="0"/>
        <v>5200</v>
      </c>
      <c r="N15" s="10">
        <f t="shared" si="1"/>
        <v>5200</v>
      </c>
      <c r="O15" s="43" t="s">
        <v>51</v>
      </c>
    </row>
    <row r="16" spans="1:15" s="3" customFormat="1" ht="49.5" customHeight="1">
      <c r="A16" s="11" t="s">
        <v>20</v>
      </c>
      <c r="B16" s="11">
        <f t="shared" si="2"/>
        <v>12</v>
      </c>
      <c r="C16" s="13" t="s">
        <v>52</v>
      </c>
      <c r="D16" s="13">
        <v>84</v>
      </c>
      <c r="E16" s="25" t="s">
        <v>53</v>
      </c>
      <c r="F16" s="14" t="s">
        <v>27</v>
      </c>
      <c r="G16" s="10"/>
      <c r="H16" s="10"/>
      <c r="I16" s="10"/>
      <c r="J16" s="10"/>
      <c r="K16" s="38">
        <v>5000</v>
      </c>
      <c r="L16" s="38">
        <v>200</v>
      </c>
      <c r="M16" s="38">
        <f t="shared" si="0"/>
        <v>5200</v>
      </c>
      <c r="N16" s="10">
        <f t="shared" si="1"/>
        <v>5200</v>
      </c>
      <c r="O16" s="43" t="s">
        <v>54</v>
      </c>
    </row>
    <row r="17" spans="1:15" s="3" customFormat="1" ht="63" customHeight="1">
      <c r="A17" s="11" t="s">
        <v>20</v>
      </c>
      <c r="B17" s="11">
        <f t="shared" si="2"/>
        <v>13</v>
      </c>
      <c r="C17" s="13" t="s">
        <v>55</v>
      </c>
      <c r="D17" s="13">
        <v>68</v>
      </c>
      <c r="E17" s="25" t="s">
        <v>56</v>
      </c>
      <c r="F17" s="14" t="s">
        <v>27</v>
      </c>
      <c r="G17" s="27"/>
      <c r="H17" s="27"/>
      <c r="I17" s="10"/>
      <c r="J17" s="10"/>
      <c r="K17" s="38">
        <v>3400</v>
      </c>
      <c r="L17" s="38">
        <v>500</v>
      </c>
      <c r="M17" s="38">
        <f t="shared" si="0"/>
        <v>3900</v>
      </c>
      <c r="N17" s="10">
        <f t="shared" si="1"/>
        <v>3900</v>
      </c>
      <c r="O17" s="44" t="s">
        <v>57</v>
      </c>
    </row>
    <row r="18" spans="1:15" s="3" customFormat="1" ht="43.5" customHeight="1">
      <c r="A18" s="11" t="s">
        <v>20</v>
      </c>
      <c r="B18" s="11">
        <f t="shared" si="2"/>
        <v>14</v>
      </c>
      <c r="C18" s="13" t="s">
        <v>58</v>
      </c>
      <c r="D18" s="14">
        <v>83</v>
      </c>
      <c r="E18" s="28" t="s">
        <v>59</v>
      </c>
      <c r="F18" s="13" t="s">
        <v>27</v>
      </c>
      <c r="G18" s="27"/>
      <c r="H18" s="27"/>
      <c r="I18" s="10"/>
      <c r="J18" s="10"/>
      <c r="K18" s="38">
        <v>5000</v>
      </c>
      <c r="L18" s="38"/>
      <c r="M18" s="38">
        <f t="shared" si="0"/>
        <v>5000</v>
      </c>
      <c r="N18" s="10">
        <f t="shared" si="1"/>
        <v>5000</v>
      </c>
      <c r="O18" s="25" t="s">
        <v>60</v>
      </c>
    </row>
    <row r="19" spans="1:15" s="3" customFormat="1" ht="49.5" customHeight="1">
      <c r="A19" s="11" t="s">
        <v>20</v>
      </c>
      <c r="B19" s="11">
        <f t="shared" si="2"/>
        <v>15</v>
      </c>
      <c r="C19" s="13" t="s">
        <v>61</v>
      </c>
      <c r="D19" s="13">
        <v>82</v>
      </c>
      <c r="E19" s="25" t="s">
        <v>62</v>
      </c>
      <c r="F19" s="14" t="s">
        <v>27</v>
      </c>
      <c r="G19" s="10"/>
      <c r="H19" s="10"/>
      <c r="I19" s="10"/>
      <c r="J19" s="10"/>
      <c r="K19" s="38">
        <v>5000</v>
      </c>
      <c r="L19" s="38">
        <v>200</v>
      </c>
      <c r="M19" s="38">
        <f t="shared" si="0"/>
        <v>5200</v>
      </c>
      <c r="N19" s="10">
        <f t="shared" si="1"/>
        <v>5200</v>
      </c>
      <c r="O19" s="43" t="s">
        <v>63</v>
      </c>
    </row>
    <row r="20" spans="1:15" s="3" customFormat="1" ht="72" customHeight="1">
      <c r="A20" s="11" t="s">
        <v>20</v>
      </c>
      <c r="B20" s="11">
        <f t="shared" si="2"/>
        <v>16</v>
      </c>
      <c r="C20" s="13" t="s">
        <v>64</v>
      </c>
      <c r="D20" s="13">
        <v>80</v>
      </c>
      <c r="E20" s="25" t="s">
        <v>65</v>
      </c>
      <c r="F20" s="14" t="s">
        <v>27</v>
      </c>
      <c r="G20" s="10"/>
      <c r="H20" s="10"/>
      <c r="I20" s="10"/>
      <c r="J20" s="10"/>
      <c r="K20" s="38">
        <v>5000</v>
      </c>
      <c r="L20" s="38">
        <v>200</v>
      </c>
      <c r="M20" s="38">
        <f t="shared" si="0"/>
        <v>5200</v>
      </c>
      <c r="N20" s="10">
        <f t="shared" si="1"/>
        <v>5200</v>
      </c>
      <c r="O20" s="43" t="s">
        <v>66</v>
      </c>
    </row>
    <row r="21" spans="1:15" s="3" customFormat="1" ht="81" customHeight="1">
      <c r="A21" s="11" t="s">
        <v>20</v>
      </c>
      <c r="B21" s="11">
        <f t="shared" si="2"/>
        <v>17</v>
      </c>
      <c r="C21" s="13" t="s">
        <v>67</v>
      </c>
      <c r="D21" s="13">
        <v>77</v>
      </c>
      <c r="E21" s="25" t="s">
        <v>68</v>
      </c>
      <c r="F21" s="14" t="s">
        <v>27</v>
      </c>
      <c r="G21" s="10"/>
      <c r="H21" s="10"/>
      <c r="I21" s="10"/>
      <c r="J21" s="10"/>
      <c r="K21" s="38">
        <v>4200</v>
      </c>
      <c r="L21" s="38">
        <v>200</v>
      </c>
      <c r="M21" s="38">
        <f t="shared" si="0"/>
        <v>4400</v>
      </c>
      <c r="N21" s="10">
        <f t="shared" si="1"/>
        <v>4400</v>
      </c>
      <c r="O21" s="43" t="s">
        <v>69</v>
      </c>
    </row>
    <row r="22" spans="1:15" s="3" customFormat="1" ht="37.5" customHeight="1">
      <c r="A22" s="11" t="s">
        <v>20</v>
      </c>
      <c r="B22" s="11">
        <f t="shared" si="2"/>
        <v>18</v>
      </c>
      <c r="C22" s="13" t="s">
        <v>70</v>
      </c>
      <c r="D22" s="13">
        <v>86</v>
      </c>
      <c r="E22" s="25" t="s">
        <v>68</v>
      </c>
      <c r="F22" s="14" t="s">
        <v>27</v>
      </c>
      <c r="G22" s="10"/>
      <c r="H22" s="10"/>
      <c r="I22" s="10"/>
      <c r="J22" s="10"/>
      <c r="K22" s="38">
        <v>5000</v>
      </c>
      <c r="L22" s="38">
        <v>200</v>
      </c>
      <c r="M22" s="38">
        <f t="shared" si="0"/>
        <v>5200</v>
      </c>
      <c r="N22" s="10">
        <f t="shared" si="1"/>
        <v>5200</v>
      </c>
      <c r="O22" s="45" t="s">
        <v>71</v>
      </c>
    </row>
    <row r="23" spans="1:15" s="3" customFormat="1" ht="57" customHeight="1">
      <c r="A23" s="11" t="s">
        <v>20</v>
      </c>
      <c r="B23" s="11">
        <f t="shared" si="2"/>
        <v>19</v>
      </c>
      <c r="C23" s="13" t="s">
        <v>72</v>
      </c>
      <c r="D23" s="13">
        <v>70</v>
      </c>
      <c r="E23" s="25" t="s">
        <v>73</v>
      </c>
      <c r="F23" s="14" t="s">
        <v>27</v>
      </c>
      <c r="G23" s="10"/>
      <c r="H23" s="10"/>
      <c r="I23" s="10"/>
      <c r="J23" s="10"/>
      <c r="K23" s="38">
        <v>4200</v>
      </c>
      <c r="L23" s="38">
        <v>200</v>
      </c>
      <c r="M23" s="38">
        <f t="shared" si="0"/>
        <v>4400</v>
      </c>
      <c r="N23" s="10">
        <f t="shared" si="1"/>
        <v>4400</v>
      </c>
      <c r="O23" s="43" t="s">
        <v>74</v>
      </c>
    </row>
    <row r="24" spans="1:15" s="3" customFormat="1" ht="72" customHeight="1">
      <c r="A24" s="11" t="s">
        <v>20</v>
      </c>
      <c r="B24" s="11">
        <f t="shared" si="2"/>
        <v>20</v>
      </c>
      <c r="C24" s="13" t="s">
        <v>75</v>
      </c>
      <c r="D24" s="13">
        <v>68</v>
      </c>
      <c r="E24" s="25" t="s">
        <v>73</v>
      </c>
      <c r="F24" s="14" t="s">
        <v>27</v>
      </c>
      <c r="G24" s="10"/>
      <c r="H24" s="10"/>
      <c r="I24" s="10"/>
      <c r="J24" s="10"/>
      <c r="K24" s="38">
        <v>3400</v>
      </c>
      <c r="L24" s="38">
        <v>200</v>
      </c>
      <c r="M24" s="38">
        <f t="shared" si="0"/>
        <v>3600</v>
      </c>
      <c r="N24" s="10">
        <f t="shared" si="1"/>
        <v>3600</v>
      </c>
      <c r="O24" s="43" t="s">
        <v>76</v>
      </c>
    </row>
    <row r="25" spans="1:15" s="3" customFormat="1" ht="39.75" customHeight="1">
      <c r="A25" s="15" t="s">
        <v>20</v>
      </c>
      <c r="B25" s="16"/>
      <c r="C25" s="17" t="s">
        <v>77</v>
      </c>
      <c r="D25" s="17"/>
      <c r="E25" s="29">
        <f>SUM(J5:J16)</f>
        <v>11200</v>
      </c>
      <c r="F25" s="30"/>
      <c r="G25" s="31" t="s">
        <v>78</v>
      </c>
      <c r="H25" s="31"/>
      <c r="I25" s="39">
        <f>SUM(M5:M24)</f>
        <v>96600</v>
      </c>
      <c r="J25" s="40"/>
      <c r="K25" s="41" t="s">
        <v>79</v>
      </c>
      <c r="L25" s="39">
        <f>E25+I25</f>
        <v>107800</v>
      </c>
      <c r="M25" s="40"/>
      <c r="N25" s="40"/>
      <c r="O25" s="46"/>
    </row>
    <row r="26" spans="1:15" s="3" customFormat="1" ht="66" customHeight="1">
      <c r="A26" s="11" t="s">
        <v>80</v>
      </c>
      <c r="B26" s="11">
        <v>22</v>
      </c>
      <c r="C26" s="10" t="s">
        <v>81</v>
      </c>
      <c r="D26" s="12">
        <v>79.01</v>
      </c>
      <c r="E26" s="26" t="s">
        <v>82</v>
      </c>
      <c r="F26" s="10" t="s">
        <v>27</v>
      </c>
      <c r="G26" s="10">
        <v>435</v>
      </c>
      <c r="H26" s="10">
        <v>400</v>
      </c>
      <c r="I26" s="10">
        <v>2100</v>
      </c>
      <c r="J26" s="10">
        <f>I26*12</f>
        <v>25200</v>
      </c>
      <c r="K26" s="38">
        <v>4200</v>
      </c>
      <c r="L26" s="38"/>
      <c r="M26" s="38">
        <f aca="true" t="shared" si="3" ref="M26:M68">K26+L26</f>
        <v>4200</v>
      </c>
      <c r="N26" s="10">
        <f aca="true" t="shared" si="4" ref="N26:N67">J26+M26</f>
        <v>29400</v>
      </c>
      <c r="O26" s="26" t="s">
        <v>83</v>
      </c>
    </row>
    <row r="27" spans="1:15" s="3" customFormat="1" ht="39.75" customHeight="1">
      <c r="A27" s="11" t="s">
        <v>80</v>
      </c>
      <c r="B27" s="11">
        <f aca="true" t="shared" si="5" ref="B25:B68">B26+1</f>
        <v>23</v>
      </c>
      <c r="C27" s="10" t="s">
        <v>84</v>
      </c>
      <c r="D27" s="12">
        <v>83.07999999999993</v>
      </c>
      <c r="E27" s="26" t="s">
        <v>85</v>
      </c>
      <c r="F27" s="10" t="s">
        <v>23</v>
      </c>
      <c r="G27" s="10"/>
      <c r="H27" s="10"/>
      <c r="I27" s="10"/>
      <c r="J27" s="10">
        <v>10000</v>
      </c>
      <c r="K27" s="38"/>
      <c r="L27" s="38"/>
      <c r="M27" s="38">
        <f t="shared" si="3"/>
        <v>0</v>
      </c>
      <c r="N27" s="10">
        <f t="shared" si="4"/>
        <v>10000</v>
      </c>
      <c r="O27" s="10"/>
    </row>
    <row r="28" spans="1:15" s="3" customFormat="1" ht="75" customHeight="1">
      <c r="A28" s="11" t="s">
        <v>80</v>
      </c>
      <c r="B28" s="11">
        <f t="shared" si="5"/>
        <v>24</v>
      </c>
      <c r="C28" s="10" t="s">
        <v>86</v>
      </c>
      <c r="D28" s="12">
        <v>69.01999999999998</v>
      </c>
      <c r="E28" s="26" t="s">
        <v>87</v>
      </c>
      <c r="F28" s="10" t="s">
        <v>23</v>
      </c>
      <c r="G28" s="10"/>
      <c r="H28" s="10"/>
      <c r="I28" s="10"/>
      <c r="J28" s="10">
        <v>10000</v>
      </c>
      <c r="K28" s="38">
        <v>3400</v>
      </c>
      <c r="L28" s="38">
        <v>200</v>
      </c>
      <c r="M28" s="38">
        <f t="shared" si="3"/>
        <v>3600</v>
      </c>
      <c r="N28" s="10">
        <f t="shared" si="4"/>
        <v>13600</v>
      </c>
      <c r="O28" s="26" t="s">
        <v>88</v>
      </c>
    </row>
    <row r="29" spans="1:15" s="3" customFormat="1" ht="42.75" customHeight="1">
      <c r="A29" s="11" t="s">
        <v>80</v>
      </c>
      <c r="B29" s="11">
        <f t="shared" si="5"/>
        <v>25</v>
      </c>
      <c r="C29" s="10" t="s">
        <v>89</v>
      </c>
      <c r="D29" s="12">
        <v>67</v>
      </c>
      <c r="E29" s="26" t="s">
        <v>90</v>
      </c>
      <c r="F29" s="10" t="s">
        <v>23</v>
      </c>
      <c r="G29" s="10"/>
      <c r="H29" s="10"/>
      <c r="I29" s="10"/>
      <c r="J29" s="10">
        <v>10000</v>
      </c>
      <c r="K29" s="38"/>
      <c r="L29" s="38"/>
      <c r="M29" s="38">
        <f t="shared" si="3"/>
        <v>0</v>
      </c>
      <c r="N29" s="10">
        <f t="shared" si="4"/>
        <v>10000</v>
      </c>
      <c r="O29" s="11"/>
    </row>
    <row r="30" spans="1:15" s="3" customFormat="1" ht="90" customHeight="1">
      <c r="A30" s="11" t="s">
        <v>80</v>
      </c>
      <c r="B30" s="11">
        <f t="shared" si="5"/>
        <v>26</v>
      </c>
      <c r="C30" s="10" t="s">
        <v>91</v>
      </c>
      <c r="D30" s="12">
        <v>66</v>
      </c>
      <c r="E30" s="26" t="s">
        <v>92</v>
      </c>
      <c r="F30" s="10" t="s">
        <v>23</v>
      </c>
      <c r="G30" s="10"/>
      <c r="H30" s="10"/>
      <c r="I30" s="10"/>
      <c r="J30" s="10">
        <v>10000</v>
      </c>
      <c r="K30" s="38">
        <v>3400</v>
      </c>
      <c r="L30" s="38">
        <v>200</v>
      </c>
      <c r="M30" s="38">
        <f t="shared" si="3"/>
        <v>3600</v>
      </c>
      <c r="N30" s="10">
        <f t="shared" si="4"/>
        <v>13600</v>
      </c>
      <c r="O30" s="26" t="s">
        <v>93</v>
      </c>
    </row>
    <row r="31" spans="1:15" s="3" customFormat="1" ht="69" customHeight="1">
      <c r="A31" s="11" t="s">
        <v>80</v>
      </c>
      <c r="B31" s="11">
        <f t="shared" si="5"/>
        <v>27</v>
      </c>
      <c r="C31" s="11" t="s">
        <v>94</v>
      </c>
      <c r="D31" s="11">
        <v>86</v>
      </c>
      <c r="E31" s="26" t="s">
        <v>95</v>
      </c>
      <c r="F31" s="11" t="s">
        <v>27</v>
      </c>
      <c r="G31" s="10"/>
      <c r="H31" s="10"/>
      <c r="I31" s="10"/>
      <c r="J31" s="10"/>
      <c r="K31" s="38">
        <v>5000</v>
      </c>
      <c r="L31" s="38">
        <v>200</v>
      </c>
      <c r="M31" s="38">
        <f t="shared" si="3"/>
        <v>5200</v>
      </c>
      <c r="N31" s="10">
        <f t="shared" si="4"/>
        <v>5200</v>
      </c>
      <c r="O31" s="26" t="s">
        <v>96</v>
      </c>
    </row>
    <row r="32" spans="1:15" s="3" customFormat="1" ht="96" customHeight="1">
      <c r="A32" s="11" t="s">
        <v>80</v>
      </c>
      <c r="B32" s="11">
        <f t="shared" si="5"/>
        <v>28</v>
      </c>
      <c r="C32" s="11" t="s">
        <v>97</v>
      </c>
      <c r="D32" s="11">
        <v>85</v>
      </c>
      <c r="E32" s="26" t="s">
        <v>98</v>
      </c>
      <c r="F32" s="11" t="s">
        <v>27</v>
      </c>
      <c r="G32" s="10"/>
      <c r="H32" s="10"/>
      <c r="I32" s="10"/>
      <c r="J32" s="10"/>
      <c r="K32" s="38">
        <v>5000</v>
      </c>
      <c r="L32" s="38">
        <v>200</v>
      </c>
      <c r="M32" s="38">
        <f t="shared" si="3"/>
        <v>5200</v>
      </c>
      <c r="N32" s="10">
        <f t="shared" si="4"/>
        <v>5200</v>
      </c>
      <c r="O32" s="26" t="s">
        <v>99</v>
      </c>
    </row>
    <row r="33" spans="1:15" s="3" customFormat="1" ht="64.5" customHeight="1">
      <c r="A33" s="11" t="s">
        <v>80</v>
      </c>
      <c r="B33" s="11">
        <f t="shared" si="5"/>
        <v>29</v>
      </c>
      <c r="C33" s="11" t="s">
        <v>100</v>
      </c>
      <c r="D33" s="11">
        <v>84</v>
      </c>
      <c r="E33" s="26" t="s">
        <v>101</v>
      </c>
      <c r="F33" s="11" t="s">
        <v>27</v>
      </c>
      <c r="G33" s="10"/>
      <c r="H33" s="10"/>
      <c r="I33" s="10"/>
      <c r="J33" s="10"/>
      <c r="K33" s="38">
        <v>5000</v>
      </c>
      <c r="L33" s="38">
        <v>500</v>
      </c>
      <c r="M33" s="38">
        <f t="shared" si="3"/>
        <v>5500</v>
      </c>
      <c r="N33" s="10">
        <f t="shared" si="4"/>
        <v>5500</v>
      </c>
      <c r="O33" s="26" t="s">
        <v>102</v>
      </c>
    </row>
    <row r="34" spans="1:15" s="3" customFormat="1" ht="86.25" customHeight="1">
      <c r="A34" s="11" t="s">
        <v>80</v>
      </c>
      <c r="B34" s="11">
        <f t="shared" si="5"/>
        <v>30</v>
      </c>
      <c r="C34" s="11" t="s">
        <v>103</v>
      </c>
      <c r="D34" s="11">
        <v>80</v>
      </c>
      <c r="E34" s="26" t="s">
        <v>104</v>
      </c>
      <c r="F34" s="11" t="s">
        <v>27</v>
      </c>
      <c r="G34" s="10"/>
      <c r="H34" s="10"/>
      <c r="I34" s="10"/>
      <c r="J34" s="10"/>
      <c r="K34" s="38">
        <v>5000</v>
      </c>
      <c r="L34" s="38">
        <v>200</v>
      </c>
      <c r="M34" s="38">
        <f t="shared" si="3"/>
        <v>5200</v>
      </c>
      <c r="N34" s="10">
        <f t="shared" si="4"/>
        <v>5200</v>
      </c>
      <c r="O34" s="26" t="s">
        <v>105</v>
      </c>
    </row>
    <row r="35" spans="1:15" s="3" customFormat="1" ht="126" customHeight="1">
      <c r="A35" s="11" t="s">
        <v>80</v>
      </c>
      <c r="B35" s="11">
        <f t="shared" si="5"/>
        <v>31</v>
      </c>
      <c r="C35" s="11" t="s">
        <v>106</v>
      </c>
      <c r="D35" s="11">
        <v>66</v>
      </c>
      <c r="E35" s="26" t="s">
        <v>107</v>
      </c>
      <c r="F35" s="11" t="s">
        <v>27</v>
      </c>
      <c r="G35" s="10"/>
      <c r="H35" s="10"/>
      <c r="I35" s="10"/>
      <c r="J35" s="10"/>
      <c r="K35" s="38">
        <v>3400</v>
      </c>
      <c r="L35" s="38">
        <v>200</v>
      </c>
      <c r="M35" s="38">
        <f t="shared" si="3"/>
        <v>3600</v>
      </c>
      <c r="N35" s="10">
        <f t="shared" si="4"/>
        <v>3600</v>
      </c>
      <c r="O35" s="26" t="s">
        <v>108</v>
      </c>
    </row>
    <row r="36" spans="1:15" s="3" customFormat="1" ht="43.5" customHeight="1">
      <c r="A36" s="18" t="s">
        <v>80</v>
      </c>
      <c r="B36" s="19"/>
      <c r="C36" s="20" t="s">
        <v>77</v>
      </c>
      <c r="D36" s="20"/>
      <c r="E36" s="32">
        <f>SUM(J26:J35)</f>
        <v>65200</v>
      </c>
      <c r="F36" s="33"/>
      <c r="G36" s="34" t="s">
        <v>78</v>
      </c>
      <c r="H36" s="34"/>
      <c r="I36" s="39">
        <f>SUM(M26:M35)</f>
        <v>36100</v>
      </c>
      <c r="J36" s="40"/>
      <c r="K36" s="41" t="s">
        <v>79</v>
      </c>
      <c r="L36" s="39">
        <f>E36+I36</f>
        <v>101300</v>
      </c>
      <c r="M36" s="40"/>
      <c r="N36" s="40"/>
      <c r="O36" s="46"/>
    </row>
    <row r="37" spans="1:15" s="3" customFormat="1" ht="42.75" customHeight="1">
      <c r="A37" s="11" t="s">
        <v>109</v>
      </c>
      <c r="B37" s="11">
        <v>32</v>
      </c>
      <c r="C37" s="10" t="s">
        <v>110</v>
      </c>
      <c r="D37" s="12">
        <v>85.01</v>
      </c>
      <c r="E37" s="26" t="s">
        <v>111</v>
      </c>
      <c r="F37" s="10" t="s">
        <v>23</v>
      </c>
      <c r="G37" s="10"/>
      <c r="H37" s="10"/>
      <c r="I37" s="10"/>
      <c r="J37" s="10">
        <v>10000</v>
      </c>
      <c r="K37" s="38"/>
      <c r="L37" s="38"/>
      <c r="M37" s="38">
        <f t="shared" si="3"/>
        <v>0</v>
      </c>
      <c r="N37" s="10">
        <f t="shared" si="4"/>
        <v>10000</v>
      </c>
      <c r="O37" s="11"/>
    </row>
    <row r="38" spans="1:15" s="3" customFormat="1" ht="42.75" customHeight="1">
      <c r="A38" s="11" t="s">
        <v>109</v>
      </c>
      <c r="B38" s="11">
        <f t="shared" si="5"/>
        <v>33</v>
      </c>
      <c r="C38" s="10" t="s">
        <v>112</v>
      </c>
      <c r="D38" s="12">
        <v>76.04999999999995</v>
      </c>
      <c r="E38" s="26" t="s">
        <v>113</v>
      </c>
      <c r="F38" s="10" t="s">
        <v>23</v>
      </c>
      <c r="G38" s="10"/>
      <c r="H38" s="10"/>
      <c r="I38" s="10"/>
      <c r="J38" s="10">
        <v>10000</v>
      </c>
      <c r="K38" s="38"/>
      <c r="L38" s="38"/>
      <c r="M38" s="38">
        <f t="shared" si="3"/>
        <v>0</v>
      </c>
      <c r="N38" s="10">
        <f t="shared" si="4"/>
        <v>10000</v>
      </c>
      <c r="O38" s="11"/>
    </row>
    <row r="39" spans="1:15" s="3" customFormat="1" ht="42.75" customHeight="1">
      <c r="A39" s="11" t="s">
        <v>109</v>
      </c>
      <c r="B39" s="11">
        <f t="shared" si="5"/>
        <v>34</v>
      </c>
      <c r="C39" s="10" t="s">
        <v>114</v>
      </c>
      <c r="D39" s="12">
        <v>75.07999999999993</v>
      </c>
      <c r="E39" s="26" t="s">
        <v>115</v>
      </c>
      <c r="F39" s="10" t="s">
        <v>23</v>
      </c>
      <c r="G39" s="10"/>
      <c r="H39" s="10"/>
      <c r="I39" s="10"/>
      <c r="J39" s="10">
        <v>10000</v>
      </c>
      <c r="K39" s="38"/>
      <c r="L39" s="38"/>
      <c r="M39" s="38">
        <f t="shared" si="3"/>
        <v>0</v>
      </c>
      <c r="N39" s="10">
        <f t="shared" si="4"/>
        <v>10000</v>
      </c>
      <c r="O39" s="11"/>
    </row>
    <row r="40" spans="1:15" s="3" customFormat="1" ht="48" customHeight="1">
      <c r="A40" s="11" t="s">
        <v>109</v>
      </c>
      <c r="B40" s="11">
        <f t="shared" si="5"/>
        <v>35</v>
      </c>
      <c r="C40" s="10" t="s">
        <v>116</v>
      </c>
      <c r="D40" s="12">
        <v>74.04999999999995</v>
      </c>
      <c r="E40" s="26" t="s">
        <v>117</v>
      </c>
      <c r="F40" s="10" t="s">
        <v>23</v>
      </c>
      <c r="G40" s="10"/>
      <c r="H40" s="10"/>
      <c r="I40" s="10"/>
      <c r="J40" s="10">
        <v>10000</v>
      </c>
      <c r="K40" s="38"/>
      <c r="L40" s="38"/>
      <c r="M40" s="38">
        <f t="shared" si="3"/>
        <v>0</v>
      </c>
      <c r="N40" s="10">
        <f t="shared" si="4"/>
        <v>10000</v>
      </c>
      <c r="O40" s="11"/>
    </row>
    <row r="41" spans="1:15" s="3" customFormat="1" ht="37.5" customHeight="1">
      <c r="A41" s="11" t="s">
        <v>109</v>
      </c>
      <c r="B41" s="11">
        <f t="shared" si="5"/>
        <v>36</v>
      </c>
      <c r="C41" s="10" t="s">
        <v>118</v>
      </c>
      <c r="D41" s="12">
        <v>67.03999999999996</v>
      </c>
      <c r="E41" s="26" t="s">
        <v>119</v>
      </c>
      <c r="F41" s="10" t="s">
        <v>23</v>
      </c>
      <c r="G41" s="10"/>
      <c r="H41" s="10"/>
      <c r="I41" s="10"/>
      <c r="J41" s="10">
        <v>10000</v>
      </c>
      <c r="K41" s="38"/>
      <c r="L41" s="38"/>
      <c r="M41" s="38">
        <f t="shared" si="3"/>
        <v>0</v>
      </c>
      <c r="N41" s="10">
        <f t="shared" si="4"/>
        <v>10000</v>
      </c>
      <c r="O41" s="11"/>
    </row>
    <row r="42" spans="1:15" s="3" customFormat="1" ht="33.75" customHeight="1">
      <c r="A42" s="11" t="s">
        <v>109</v>
      </c>
      <c r="B42" s="11">
        <f t="shared" si="5"/>
        <v>37</v>
      </c>
      <c r="C42" s="10" t="s">
        <v>120</v>
      </c>
      <c r="D42" s="12">
        <v>63.09999999999991</v>
      </c>
      <c r="E42" s="26" t="s">
        <v>121</v>
      </c>
      <c r="F42" s="10" t="s">
        <v>23</v>
      </c>
      <c r="G42" s="10"/>
      <c r="H42" s="10"/>
      <c r="I42" s="10"/>
      <c r="J42" s="10">
        <v>10000</v>
      </c>
      <c r="K42" s="38"/>
      <c r="L42" s="38"/>
      <c r="M42" s="38">
        <f t="shared" si="3"/>
        <v>0</v>
      </c>
      <c r="N42" s="10">
        <f t="shared" si="4"/>
        <v>10000</v>
      </c>
      <c r="O42" s="11"/>
    </row>
    <row r="43" spans="1:15" s="3" customFormat="1" ht="64.5" customHeight="1">
      <c r="A43" s="11" t="s">
        <v>109</v>
      </c>
      <c r="B43" s="11">
        <f t="shared" si="5"/>
        <v>38</v>
      </c>
      <c r="C43" s="10" t="s">
        <v>122</v>
      </c>
      <c r="D43" s="12">
        <v>63.07999999999993</v>
      </c>
      <c r="E43" s="26" t="s">
        <v>123</v>
      </c>
      <c r="F43" s="10" t="s">
        <v>23</v>
      </c>
      <c r="G43" s="10"/>
      <c r="H43" s="10"/>
      <c r="I43" s="10"/>
      <c r="J43" s="10">
        <v>10000</v>
      </c>
      <c r="K43" s="38"/>
      <c r="L43" s="38"/>
      <c r="M43" s="38">
        <f t="shared" si="3"/>
        <v>0</v>
      </c>
      <c r="N43" s="10">
        <f t="shared" si="4"/>
        <v>10000</v>
      </c>
      <c r="O43" s="11"/>
    </row>
    <row r="44" spans="1:15" s="4" customFormat="1" ht="37.5" customHeight="1">
      <c r="A44" s="11" t="s">
        <v>109</v>
      </c>
      <c r="B44" s="11">
        <f t="shared" si="5"/>
        <v>39</v>
      </c>
      <c r="C44" s="21" t="s">
        <v>124</v>
      </c>
      <c r="D44" s="12">
        <v>49.09999999999991</v>
      </c>
      <c r="E44" s="35" t="s">
        <v>125</v>
      </c>
      <c r="F44" s="21" t="s">
        <v>126</v>
      </c>
      <c r="G44" s="11"/>
      <c r="H44" s="11"/>
      <c r="I44" s="11"/>
      <c r="J44" s="10">
        <v>10000</v>
      </c>
      <c r="K44" s="38"/>
      <c r="L44" s="38"/>
      <c r="M44" s="38">
        <f t="shared" si="3"/>
        <v>0</v>
      </c>
      <c r="N44" s="10">
        <f t="shared" si="4"/>
        <v>10000</v>
      </c>
      <c r="O44" s="11" t="s">
        <v>127</v>
      </c>
    </row>
    <row r="45" spans="1:15" s="3" customFormat="1" ht="69" customHeight="1">
      <c r="A45" s="11" t="s">
        <v>109</v>
      </c>
      <c r="B45" s="11">
        <f t="shared" si="5"/>
        <v>40</v>
      </c>
      <c r="C45" s="13" t="s">
        <v>128</v>
      </c>
      <c r="D45" s="13">
        <v>93</v>
      </c>
      <c r="E45" s="25" t="s">
        <v>129</v>
      </c>
      <c r="F45" s="14" t="s">
        <v>27</v>
      </c>
      <c r="G45" s="10"/>
      <c r="H45" s="10"/>
      <c r="I45" s="10"/>
      <c r="J45" s="10"/>
      <c r="K45" s="38">
        <v>5800</v>
      </c>
      <c r="L45" s="38"/>
      <c r="M45" s="38">
        <f t="shared" si="3"/>
        <v>5800</v>
      </c>
      <c r="N45" s="10">
        <f t="shared" si="4"/>
        <v>5800</v>
      </c>
      <c r="O45" s="43" t="s">
        <v>130</v>
      </c>
    </row>
    <row r="46" spans="1:15" s="3" customFormat="1" ht="69" customHeight="1">
      <c r="A46" s="11" t="s">
        <v>109</v>
      </c>
      <c r="B46" s="11">
        <f t="shared" si="5"/>
        <v>41</v>
      </c>
      <c r="C46" s="13" t="s">
        <v>131</v>
      </c>
      <c r="D46" s="13">
        <v>86</v>
      </c>
      <c r="E46" s="25" t="s">
        <v>132</v>
      </c>
      <c r="F46" s="14" t="s">
        <v>27</v>
      </c>
      <c r="G46" s="10"/>
      <c r="H46" s="10"/>
      <c r="I46" s="10"/>
      <c r="J46" s="10"/>
      <c r="K46" s="38">
        <v>5000</v>
      </c>
      <c r="L46" s="38"/>
      <c r="M46" s="38">
        <f t="shared" si="3"/>
        <v>5000</v>
      </c>
      <c r="N46" s="10">
        <f t="shared" si="4"/>
        <v>5000</v>
      </c>
      <c r="O46" s="43" t="s">
        <v>133</v>
      </c>
    </row>
    <row r="47" spans="1:15" s="3" customFormat="1" ht="84.75" customHeight="1">
      <c r="A47" s="11" t="s">
        <v>109</v>
      </c>
      <c r="B47" s="11">
        <f t="shared" si="5"/>
        <v>42</v>
      </c>
      <c r="C47" s="13" t="s">
        <v>134</v>
      </c>
      <c r="D47" s="22">
        <v>75</v>
      </c>
      <c r="E47" s="25" t="s">
        <v>135</v>
      </c>
      <c r="F47" s="14" t="s">
        <v>27</v>
      </c>
      <c r="G47" s="10"/>
      <c r="H47" s="10"/>
      <c r="I47" s="10"/>
      <c r="J47" s="10"/>
      <c r="K47" s="38">
        <v>5000</v>
      </c>
      <c r="L47" s="38"/>
      <c r="M47" s="38">
        <f t="shared" si="3"/>
        <v>5000</v>
      </c>
      <c r="N47" s="10">
        <f t="shared" si="4"/>
        <v>5000</v>
      </c>
      <c r="O47" s="43" t="s">
        <v>136</v>
      </c>
    </row>
    <row r="48" spans="1:15" s="3" customFormat="1" ht="63.75" customHeight="1">
      <c r="A48" s="11" t="s">
        <v>109</v>
      </c>
      <c r="B48" s="11">
        <f t="shared" si="5"/>
        <v>43</v>
      </c>
      <c r="C48" s="13" t="s">
        <v>137</v>
      </c>
      <c r="D48" s="13">
        <v>72</v>
      </c>
      <c r="E48" s="25" t="s">
        <v>138</v>
      </c>
      <c r="F48" s="14" t="s">
        <v>27</v>
      </c>
      <c r="G48" s="10"/>
      <c r="H48" s="10"/>
      <c r="I48" s="10"/>
      <c r="J48" s="10"/>
      <c r="K48" s="38">
        <v>4200</v>
      </c>
      <c r="L48" s="38">
        <v>200</v>
      </c>
      <c r="M48" s="38">
        <f t="shared" si="3"/>
        <v>4400</v>
      </c>
      <c r="N48" s="10">
        <f t="shared" si="4"/>
        <v>4400</v>
      </c>
      <c r="O48" s="43" t="s">
        <v>139</v>
      </c>
    </row>
    <row r="49" spans="1:15" s="3" customFormat="1" ht="63.75" customHeight="1">
      <c r="A49" s="11" t="s">
        <v>109</v>
      </c>
      <c r="B49" s="11">
        <f t="shared" si="5"/>
        <v>44</v>
      </c>
      <c r="C49" s="13" t="s">
        <v>140</v>
      </c>
      <c r="D49" s="13">
        <v>65</v>
      </c>
      <c r="E49" s="25" t="s">
        <v>141</v>
      </c>
      <c r="F49" s="14" t="s">
        <v>27</v>
      </c>
      <c r="G49" s="10"/>
      <c r="H49" s="10"/>
      <c r="I49" s="10"/>
      <c r="J49" s="10"/>
      <c r="K49" s="38">
        <v>3400</v>
      </c>
      <c r="L49" s="38">
        <v>500</v>
      </c>
      <c r="M49" s="38">
        <f t="shared" si="3"/>
        <v>3900</v>
      </c>
      <c r="N49" s="10">
        <f t="shared" si="4"/>
        <v>3900</v>
      </c>
      <c r="O49" s="43" t="s">
        <v>142</v>
      </c>
    </row>
    <row r="50" spans="1:15" s="3" customFormat="1" ht="43.5" customHeight="1">
      <c r="A50" s="18" t="s">
        <v>109</v>
      </c>
      <c r="B50" s="19"/>
      <c r="C50" s="20" t="s">
        <v>77</v>
      </c>
      <c r="D50" s="20"/>
      <c r="E50" s="32">
        <f>SUM(J37:J49)</f>
        <v>80000</v>
      </c>
      <c r="F50" s="33"/>
      <c r="G50" s="34" t="s">
        <v>78</v>
      </c>
      <c r="H50" s="34"/>
      <c r="I50" s="39">
        <f>SUM(M37:M49)</f>
        <v>24100</v>
      </c>
      <c r="J50" s="40"/>
      <c r="K50" s="41" t="s">
        <v>79</v>
      </c>
      <c r="L50" s="39">
        <f>E50+I50</f>
        <v>104100</v>
      </c>
      <c r="M50" s="40"/>
      <c r="N50" s="40"/>
      <c r="O50" s="46"/>
    </row>
    <row r="51" spans="1:15" s="3" customFormat="1" ht="34.5" customHeight="1">
      <c r="A51" s="11" t="s">
        <v>143</v>
      </c>
      <c r="B51" s="11">
        <v>45</v>
      </c>
      <c r="C51" s="10" t="s">
        <v>144</v>
      </c>
      <c r="D51" s="12">
        <v>83.05999999999995</v>
      </c>
      <c r="E51" s="26" t="s">
        <v>145</v>
      </c>
      <c r="F51" s="10" t="s">
        <v>23</v>
      </c>
      <c r="G51" s="10"/>
      <c r="H51" s="10"/>
      <c r="I51" s="10"/>
      <c r="J51" s="10">
        <v>10000</v>
      </c>
      <c r="K51" s="38"/>
      <c r="L51" s="38"/>
      <c r="M51" s="38">
        <f t="shared" si="3"/>
        <v>0</v>
      </c>
      <c r="N51" s="10">
        <f t="shared" si="4"/>
        <v>10000</v>
      </c>
      <c r="O51" s="11"/>
    </row>
    <row r="52" spans="1:15" s="3" customFormat="1" ht="34.5" customHeight="1">
      <c r="A52" s="11" t="s">
        <v>143</v>
      </c>
      <c r="B52" s="11">
        <f t="shared" si="5"/>
        <v>46</v>
      </c>
      <c r="C52" s="10" t="s">
        <v>146</v>
      </c>
      <c r="D52" s="12">
        <v>72.08999999999992</v>
      </c>
      <c r="E52" s="26" t="s">
        <v>147</v>
      </c>
      <c r="F52" s="10" t="s">
        <v>23</v>
      </c>
      <c r="G52" s="10"/>
      <c r="H52" s="10"/>
      <c r="I52" s="10"/>
      <c r="J52" s="10">
        <v>10000</v>
      </c>
      <c r="K52" s="38"/>
      <c r="L52" s="38"/>
      <c r="M52" s="38">
        <f t="shared" si="3"/>
        <v>0</v>
      </c>
      <c r="N52" s="10">
        <f t="shared" si="4"/>
        <v>10000</v>
      </c>
      <c r="O52" s="11"/>
    </row>
    <row r="53" spans="1:15" s="3" customFormat="1" ht="34.5" customHeight="1">
      <c r="A53" s="11" t="s">
        <v>143</v>
      </c>
      <c r="B53" s="11">
        <f t="shared" si="5"/>
        <v>47</v>
      </c>
      <c r="C53" s="10" t="s">
        <v>148</v>
      </c>
      <c r="D53" s="12">
        <v>66.00999999999999</v>
      </c>
      <c r="E53" s="26" t="s">
        <v>149</v>
      </c>
      <c r="F53" s="10" t="s">
        <v>23</v>
      </c>
      <c r="G53" s="10"/>
      <c r="H53" s="10"/>
      <c r="I53" s="10"/>
      <c r="J53" s="10">
        <v>10000</v>
      </c>
      <c r="K53" s="38"/>
      <c r="L53" s="38"/>
      <c r="M53" s="38">
        <f t="shared" si="3"/>
        <v>0</v>
      </c>
      <c r="N53" s="10">
        <f t="shared" si="4"/>
        <v>10000</v>
      </c>
      <c r="O53" s="11"/>
    </row>
    <row r="54" spans="1:15" s="3" customFormat="1" ht="43.5" customHeight="1">
      <c r="A54" s="11" t="s">
        <v>143</v>
      </c>
      <c r="B54" s="19"/>
      <c r="C54" s="20" t="s">
        <v>77</v>
      </c>
      <c r="D54" s="20"/>
      <c r="E54" s="32">
        <f>SUM(J51:J53)</f>
        <v>30000</v>
      </c>
      <c r="F54" s="33"/>
      <c r="G54" s="34" t="s">
        <v>78</v>
      </c>
      <c r="H54" s="34"/>
      <c r="I54" s="39">
        <f>SUM(M51:M53)</f>
        <v>0</v>
      </c>
      <c r="J54" s="40"/>
      <c r="K54" s="41" t="s">
        <v>79</v>
      </c>
      <c r="L54" s="39">
        <f>E54+I54</f>
        <v>30000</v>
      </c>
      <c r="M54" s="40"/>
      <c r="N54" s="40"/>
      <c r="O54" s="46"/>
    </row>
    <row r="55" spans="1:15" s="3" customFormat="1" ht="59.25" customHeight="1">
      <c r="A55" s="11" t="s">
        <v>150</v>
      </c>
      <c r="B55" s="11">
        <v>48</v>
      </c>
      <c r="C55" s="10" t="s">
        <v>151</v>
      </c>
      <c r="D55" s="12">
        <v>70.07999999999993</v>
      </c>
      <c r="E55" s="26" t="s">
        <v>152</v>
      </c>
      <c r="F55" s="10" t="s">
        <v>23</v>
      </c>
      <c r="G55" s="10"/>
      <c r="H55" s="10"/>
      <c r="I55" s="10"/>
      <c r="J55" s="10">
        <v>10000</v>
      </c>
      <c r="K55" s="38">
        <v>4200</v>
      </c>
      <c r="L55" s="38">
        <v>500</v>
      </c>
      <c r="M55" s="38">
        <f t="shared" si="3"/>
        <v>4700</v>
      </c>
      <c r="N55" s="10">
        <f t="shared" si="4"/>
        <v>14700</v>
      </c>
      <c r="O55" s="26" t="s">
        <v>153</v>
      </c>
    </row>
    <row r="56" spans="1:15" s="3" customFormat="1" ht="40.5" customHeight="1">
      <c r="A56" s="11" t="s">
        <v>150</v>
      </c>
      <c r="B56" s="11">
        <f t="shared" si="5"/>
        <v>49</v>
      </c>
      <c r="C56" s="10" t="s">
        <v>154</v>
      </c>
      <c r="D56" s="12">
        <v>67.08999999999992</v>
      </c>
      <c r="E56" s="26" t="s">
        <v>155</v>
      </c>
      <c r="F56" s="10" t="s">
        <v>126</v>
      </c>
      <c r="G56" s="10"/>
      <c r="H56" s="10"/>
      <c r="I56" s="10"/>
      <c r="J56" s="10">
        <v>10000</v>
      </c>
      <c r="K56" s="38"/>
      <c r="L56" s="38"/>
      <c r="M56" s="38">
        <f t="shared" si="3"/>
        <v>0</v>
      </c>
      <c r="N56" s="10">
        <f t="shared" si="4"/>
        <v>10000</v>
      </c>
      <c r="O56" s="11"/>
    </row>
    <row r="57" spans="1:15" s="3" customFormat="1" ht="40.5" customHeight="1">
      <c r="A57" s="11" t="s">
        <v>150</v>
      </c>
      <c r="B57" s="11">
        <f t="shared" si="5"/>
        <v>50</v>
      </c>
      <c r="C57" s="10" t="s">
        <v>156</v>
      </c>
      <c r="D57" s="12">
        <v>57.02999999999997</v>
      </c>
      <c r="E57" s="26" t="s">
        <v>157</v>
      </c>
      <c r="F57" s="10" t="s">
        <v>158</v>
      </c>
      <c r="G57" s="10"/>
      <c r="H57" s="10"/>
      <c r="I57" s="10"/>
      <c r="J57" s="10">
        <v>10000</v>
      </c>
      <c r="K57" s="38"/>
      <c r="L57" s="38"/>
      <c r="M57" s="38">
        <f t="shared" si="3"/>
        <v>0</v>
      </c>
      <c r="N57" s="10">
        <f t="shared" si="4"/>
        <v>10000</v>
      </c>
      <c r="O57" s="26" t="s">
        <v>159</v>
      </c>
    </row>
    <row r="58" spans="1:15" s="3" customFormat="1" ht="69.75" customHeight="1">
      <c r="A58" s="11" t="s">
        <v>150</v>
      </c>
      <c r="B58" s="11">
        <f t="shared" si="5"/>
        <v>51</v>
      </c>
      <c r="C58" s="10" t="s">
        <v>160</v>
      </c>
      <c r="D58" s="10">
        <v>89</v>
      </c>
      <c r="E58" s="26" t="s">
        <v>161</v>
      </c>
      <c r="F58" s="10" t="s">
        <v>27</v>
      </c>
      <c r="G58" s="10"/>
      <c r="H58" s="10"/>
      <c r="I58" s="10"/>
      <c r="J58" s="10"/>
      <c r="K58" s="38">
        <v>5000</v>
      </c>
      <c r="L58" s="38"/>
      <c r="M58" s="38">
        <f t="shared" si="3"/>
        <v>5000</v>
      </c>
      <c r="N58" s="10">
        <f t="shared" si="4"/>
        <v>5000</v>
      </c>
      <c r="O58" s="26" t="s">
        <v>162</v>
      </c>
    </row>
    <row r="59" spans="1:15" s="3" customFormat="1" ht="69.75" customHeight="1">
      <c r="A59" s="11" t="s">
        <v>150</v>
      </c>
      <c r="B59" s="11">
        <f t="shared" si="5"/>
        <v>52</v>
      </c>
      <c r="C59" s="11" t="s">
        <v>163</v>
      </c>
      <c r="D59" s="11">
        <v>87</v>
      </c>
      <c r="E59" s="26" t="s">
        <v>164</v>
      </c>
      <c r="F59" s="10" t="s">
        <v>27</v>
      </c>
      <c r="G59" s="10"/>
      <c r="H59" s="10"/>
      <c r="I59" s="10"/>
      <c r="J59" s="10"/>
      <c r="K59" s="38">
        <v>5000</v>
      </c>
      <c r="L59" s="38">
        <v>500</v>
      </c>
      <c r="M59" s="38">
        <f t="shared" si="3"/>
        <v>5500</v>
      </c>
      <c r="N59" s="10">
        <f t="shared" si="4"/>
        <v>5500</v>
      </c>
      <c r="O59" s="26" t="s">
        <v>165</v>
      </c>
    </row>
    <row r="60" spans="1:15" s="3" customFormat="1" ht="97.5" customHeight="1">
      <c r="A60" s="11" t="s">
        <v>150</v>
      </c>
      <c r="B60" s="11">
        <f t="shared" si="5"/>
        <v>53</v>
      </c>
      <c r="C60" s="10" t="s">
        <v>166</v>
      </c>
      <c r="D60" s="11">
        <v>84</v>
      </c>
      <c r="E60" s="26" t="s">
        <v>167</v>
      </c>
      <c r="F60" s="10" t="s">
        <v>27</v>
      </c>
      <c r="G60" s="10"/>
      <c r="H60" s="10"/>
      <c r="I60" s="10"/>
      <c r="J60" s="10"/>
      <c r="K60" s="38">
        <v>5000</v>
      </c>
      <c r="L60" s="38">
        <v>500</v>
      </c>
      <c r="M60" s="38">
        <f t="shared" si="3"/>
        <v>5500</v>
      </c>
      <c r="N60" s="10">
        <f t="shared" si="4"/>
        <v>5500</v>
      </c>
      <c r="O60" s="26" t="s">
        <v>168</v>
      </c>
    </row>
    <row r="61" spans="1:15" s="3" customFormat="1" ht="79.5" customHeight="1">
      <c r="A61" s="11" t="s">
        <v>150</v>
      </c>
      <c r="B61" s="11">
        <f t="shared" si="5"/>
        <v>54</v>
      </c>
      <c r="C61" s="10" t="s">
        <v>169</v>
      </c>
      <c r="D61" s="11">
        <v>77</v>
      </c>
      <c r="E61" s="26" t="s">
        <v>170</v>
      </c>
      <c r="F61" s="10" t="s">
        <v>27</v>
      </c>
      <c r="G61" s="10"/>
      <c r="H61" s="10"/>
      <c r="I61" s="10"/>
      <c r="J61" s="10"/>
      <c r="K61" s="38">
        <v>4200</v>
      </c>
      <c r="L61" s="38">
        <v>200</v>
      </c>
      <c r="M61" s="38">
        <f t="shared" si="3"/>
        <v>4400</v>
      </c>
      <c r="N61" s="10">
        <f t="shared" si="4"/>
        <v>4400</v>
      </c>
      <c r="O61" s="26" t="s">
        <v>171</v>
      </c>
    </row>
    <row r="62" spans="1:15" s="3" customFormat="1" ht="79.5" customHeight="1">
      <c r="A62" s="11" t="s">
        <v>150</v>
      </c>
      <c r="B62" s="11">
        <f t="shared" si="5"/>
        <v>55</v>
      </c>
      <c r="C62" s="10" t="s">
        <v>172</v>
      </c>
      <c r="D62" s="11">
        <v>68</v>
      </c>
      <c r="E62" s="26" t="s">
        <v>173</v>
      </c>
      <c r="F62" s="10" t="s">
        <v>27</v>
      </c>
      <c r="G62" s="10"/>
      <c r="H62" s="10"/>
      <c r="I62" s="10"/>
      <c r="J62" s="10"/>
      <c r="K62" s="38">
        <v>3400</v>
      </c>
      <c r="L62" s="38">
        <v>1000</v>
      </c>
      <c r="M62" s="38">
        <f t="shared" si="3"/>
        <v>4400</v>
      </c>
      <c r="N62" s="10">
        <f t="shared" si="4"/>
        <v>4400</v>
      </c>
      <c r="O62" s="26" t="s">
        <v>174</v>
      </c>
    </row>
    <row r="63" spans="1:15" s="3" customFormat="1" ht="71.25" customHeight="1">
      <c r="A63" s="11" t="s">
        <v>150</v>
      </c>
      <c r="B63" s="11">
        <f t="shared" si="5"/>
        <v>56</v>
      </c>
      <c r="C63" s="11" t="s">
        <v>175</v>
      </c>
      <c r="D63" s="11">
        <v>67</v>
      </c>
      <c r="E63" s="26" t="s">
        <v>176</v>
      </c>
      <c r="F63" s="10" t="s">
        <v>27</v>
      </c>
      <c r="G63" s="10"/>
      <c r="H63" s="10"/>
      <c r="I63" s="10"/>
      <c r="J63" s="10"/>
      <c r="K63" s="38">
        <v>3400</v>
      </c>
      <c r="L63" s="38">
        <v>200</v>
      </c>
      <c r="M63" s="38">
        <f t="shared" si="3"/>
        <v>3600</v>
      </c>
      <c r="N63" s="10">
        <f t="shared" si="4"/>
        <v>3600</v>
      </c>
      <c r="O63" s="26" t="s">
        <v>177</v>
      </c>
    </row>
    <row r="64" spans="1:15" s="3" customFormat="1" ht="42" customHeight="1">
      <c r="A64" s="11" t="s">
        <v>150</v>
      </c>
      <c r="B64" s="11">
        <f t="shared" si="5"/>
        <v>57</v>
      </c>
      <c r="C64" s="23" t="s">
        <v>178</v>
      </c>
      <c r="D64" s="23">
        <v>85</v>
      </c>
      <c r="E64" s="36" t="s">
        <v>179</v>
      </c>
      <c r="F64" s="10" t="s">
        <v>27</v>
      </c>
      <c r="G64" s="10"/>
      <c r="H64" s="10"/>
      <c r="I64" s="10"/>
      <c r="J64" s="10"/>
      <c r="K64" s="38">
        <v>5000</v>
      </c>
      <c r="L64" s="38"/>
      <c r="M64" s="38">
        <f t="shared" si="3"/>
        <v>5000</v>
      </c>
      <c r="N64" s="10">
        <f t="shared" si="4"/>
        <v>5000</v>
      </c>
      <c r="O64" s="36" t="s">
        <v>180</v>
      </c>
    </row>
    <row r="65" spans="1:15" s="3" customFormat="1" ht="43.5" customHeight="1">
      <c r="A65" s="11" t="s">
        <v>150</v>
      </c>
      <c r="B65" s="19"/>
      <c r="C65" s="20" t="s">
        <v>77</v>
      </c>
      <c r="D65" s="20"/>
      <c r="E65" s="32">
        <f>SUM(J55:J64)</f>
        <v>30000</v>
      </c>
      <c r="F65" s="32"/>
      <c r="G65" s="34" t="s">
        <v>78</v>
      </c>
      <c r="H65" s="34"/>
      <c r="I65" s="39">
        <f>SUM(M55:M64)</f>
        <v>38100</v>
      </c>
      <c r="J65" s="40"/>
      <c r="K65" s="41" t="s">
        <v>79</v>
      </c>
      <c r="L65" s="39">
        <f>E65+I65</f>
        <v>68100</v>
      </c>
      <c r="M65" s="40"/>
      <c r="N65" s="40"/>
      <c r="O65" s="46"/>
    </row>
    <row r="66" spans="1:15" s="3" customFormat="1" ht="44.25" customHeight="1">
      <c r="A66" s="11" t="s">
        <v>181</v>
      </c>
      <c r="B66" s="11">
        <v>58</v>
      </c>
      <c r="C66" s="13" t="s">
        <v>182</v>
      </c>
      <c r="D66" s="13">
        <v>70</v>
      </c>
      <c r="E66" s="25" t="s">
        <v>183</v>
      </c>
      <c r="F66" s="14" t="s">
        <v>27</v>
      </c>
      <c r="G66" s="10"/>
      <c r="H66" s="10"/>
      <c r="I66" s="10"/>
      <c r="J66" s="10"/>
      <c r="K66" s="38">
        <v>4200</v>
      </c>
      <c r="L66" s="38"/>
      <c r="M66" s="38">
        <f t="shared" si="3"/>
        <v>4200</v>
      </c>
      <c r="N66" s="10">
        <f t="shared" si="4"/>
        <v>4200</v>
      </c>
      <c r="O66" s="43" t="s">
        <v>184</v>
      </c>
    </row>
    <row r="67" spans="1:15" s="3" customFormat="1" ht="44.25" customHeight="1">
      <c r="A67" s="11" t="s">
        <v>181</v>
      </c>
      <c r="B67" s="11">
        <f t="shared" si="5"/>
        <v>59</v>
      </c>
      <c r="C67" s="13" t="s">
        <v>185</v>
      </c>
      <c r="D67" s="13">
        <v>68</v>
      </c>
      <c r="E67" s="25" t="s">
        <v>186</v>
      </c>
      <c r="F67" s="14" t="s">
        <v>27</v>
      </c>
      <c r="G67" s="10"/>
      <c r="H67" s="10"/>
      <c r="I67" s="10"/>
      <c r="J67" s="10"/>
      <c r="K67" s="38">
        <v>3400</v>
      </c>
      <c r="L67" s="38"/>
      <c r="M67" s="38">
        <f t="shared" si="3"/>
        <v>3400</v>
      </c>
      <c r="N67" s="10">
        <f t="shared" si="4"/>
        <v>3400</v>
      </c>
      <c r="O67" s="43" t="s">
        <v>187</v>
      </c>
    </row>
    <row r="68" spans="1:15" s="3" customFormat="1" ht="44.25" customHeight="1">
      <c r="A68" s="11" t="s">
        <v>181</v>
      </c>
      <c r="B68" s="11">
        <f t="shared" si="5"/>
        <v>60</v>
      </c>
      <c r="C68" s="13" t="s">
        <v>188</v>
      </c>
      <c r="D68" s="13">
        <v>67</v>
      </c>
      <c r="E68" s="25" t="s">
        <v>189</v>
      </c>
      <c r="F68" s="14" t="s">
        <v>27</v>
      </c>
      <c r="G68" s="10"/>
      <c r="H68" s="10"/>
      <c r="I68" s="10"/>
      <c r="J68" s="10"/>
      <c r="K68" s="38">
        <v>3400</v>
      </c>
      <c r="L68" s="38"/>
      <c r="M68" s="38">
        <f t="shared" si="3"/>
        <v>3400</v>
      </c>
      <c r="N68" s="10">
        <f aca="true" t="shared" si="6" ref="N68:N83">J68+M68</f>
        <v>3400</v>
      </c>
      <c r="O68" s="43" t="s">
        <v>190</v>
      </c>
    </row>
    <row r="69" spans="1:15" s="3" customFormat="1" ht="43.5" customHeight="1">
      <c r="A69" s="18" t="s">
        <v>181</v>
      </c>
      <c r="B69" s="19"/>
      <c r="C69" s="20" t="s">
        <v>77</v>
      </c>
      <c r="D69" s="20"/>
      <c r="E69" s="32">
        <f>SUM(J66:J68)</f>
        <v>0</v>
      </c>
      <c r="F69" s="33"/>
      <c r="G69" s="34" t="s">
        <v>78</v>
      </c>
      <c r="H69" s="34"/>
      <c r="I69" s="39">
        <f>SUM(M66:M68)</f>
        <v>11000</v>
      </c>
      <c r="J69" s="40"/>
      <c r="K69" s="41" t="s">
        <v>79</v>
      </c>
      <c r="L69" s="39">
        <f>E69+I69</f>
        <v>11000</v>
      </c>
      <c r="M69" s="40"/>
      <c r="N69" s="40"/>
      <c r="O69" s="46"/>
    </row>
    <row r="70" spans="1:15" s="3" customFormat="1" ht="36" customHeight="1">
      <c r="A70" s="11" t="s">
        <v>191</v>
      </c>
      <c r="B70" s="11">
        <v>61</v>
      </c>
      <c r="C70" s="10" t="s">
        <v>192</v>
      </c>
      <c r="D70" s="12">
        <v>84.08999999999992</v>
      </c>
      <c r="E70" s="26" t="s">
        <v>193</v>
      </c>
      <c r="F70" s="10" t="s">
        <v>23</v>
      </c>
      <c r="G70" s="10"/>
      <c r="H70" s="10"/>
      <c r="I70" s="10"/>
      <c r="J70" s="10">
        <v>10000</v>
      </c>
      <c r="K70" s="38"/>
      <c r="L70" s="38"/>
      <c r="M70" s="38">
        <f>K70+L70</f>
        <v>0</v>
      </c>
      <c r="N70" s="10">
        <f t="shared" si="6"/>
        <v>10000</v>
      </c>
      <c r="O70" s="11"/>
    </row>
    <row r="71" spans="1:15" s="3" customFormat="1" ht="36" customHeight="1">
      <c r="A71" s="11" t="s">
        <v>191</v>
      </c>
      <c r="B71" s="11">
        <f aca="true" t="shared" si="7" ref="B71:B133">B70+1</f>
        <v>62</v>
      </c>
      <c r="C71" s="10" t="s">
        <v>194</v>
      </c>
      <c r="D71" s="12">
        <v>74.06999999999994</v>
      </c>
      <c r="E71" s="26" t="s">
        <v>193</v>
      </c>
      <c r="F71" s="10" t="s">
        <v>23</v>
      </c>
      <c r="G71" s="10"/>
      <c r="H71" s="10"/>
      <c r="I71" s="10"/>
      <c r="J71" s="10">
        <v>10000</v>
      </c>
      <c r="K71" s="38">
        <v>4200</v>
      </c>
      <c r="L71" s="38"/>
      <c r="M71" s="38">
        <f>K71+L71</f>
        <v>4200</v>
      </c>
      <c r="N71" s="10">
        <f t="shared" si="6"/>
        <v>14200</v>
      </c>
      <c r="O71" s="43" t="s">
        <v>195</v>
      </c>
    </row>
    <row r="72" spans="1:15" s="3" customFormat="1" ht="36.75" customHeight="1">
      <c r="A72" s="11" t="s">
        <v>191</v>
      </c>
      <c r="B72" s="11">
        <f t="shared" si="7"/>
        <v>63</v>
      </c>
      <c r="C72" s="13" t="s">
        <v>196</v>
      </c>
      <c r="D72" s="13">
        <v>91</v>
      </c>
      <c r="E72" s="25" t="s">
        <v>197</v>
      </c>
      <c r="F72" s="14" t="s">
        <v>27</v>
      </c>
      <c r="G72" s="10"/>
      <c r="H72" s="10"/>
      <c r="I72" s="10"/>
      <c r="J72" s="10"/>
      <c r="K72" s="38">
        <v>5800</v>
      </c>
      <c r="L72" s="38"/>
      <c r="M72" s="38">
        <f>K72+L72</f>
        <v>5800</v>
      </c>
      <c r="N72" s="10">
        <f t="shared" si="6"/>
        <v>5800</v>
      </c>
      <c r="O72" s="43" t="s">
        <v>198</v>
      </c>
    </row>
    <row r="73" spans="1:15" s="3" customFormat="1" ht="75" customHeight="1">
      <c r="A73" s="11" t="s">
        <v>191</v>
      </c>
      <c r="B73" s="11">
        <f t="shared" si="7"/>
        <v>64</v>
      </c>
      <c r="C73" s="13" t="s">
        <v>199</v>
      </c>
      <c r="D73" s="13">
        <v>73</v>
      </c>
      <c r="E73" s="25" t="s">
        <v>200</v>
      </c>
      <c r="F73" s="14" t="s">
        <v>27</v>
      </c>
      <c r="G73" s="10"/>
      <c r="H73" s="10"/>
      <c r="I73" s="10"/>
      <c r="J73" s="10"/>
      <c r="K73" s="38">
        <v>4200</v>
      </c>
      <c r="L73" s="38"/>
      <c r="M73" s="38">
        <f>K73+L73</f>
        <v>4200</v>
      </c>
      <c r="N73" s="10">
        <f t="shared" si="6"/>
        <v>4200</v>
      </c>
      <c r="O73" s="43" t="s">
        <v>201</v>
      </c>
    </row>
    <row r="74" spans="1:15" s="3" customFormat="1" ht="43.5" customHeight="1">
      <c r="A74" s="18" t="s">
        <v>191</v>
      </c>
      <c r="B74" s="19"/>
      <c r="C74" s="20" t="s">
        <v>77</v>
      </c>
      <c r="D74" s="20"/>
      <c r="E74" s="32">
        <f>SUM(J70:J73)</f>
        <v>20000</v>
      </c>
      <c r="F74" s="32"/>
      <c r="G74" s="34" t="s">
        <v>78</v>
      </c>
      <c r="H74" s="34"/>
      <c r="I74" s="39">
        <f>SUM(M70:M73)</f>
        <v>14200</v>
      </c>
      <c r="J74" s="40"/>
      <c r="K74" s="41" t="s">
        <v>79</v>
      </c>
      <c r="L74" s="39">
        <f>E74+I74</f>
        <v>34200</v>
      </c>
      <c r="M74" s="40"/>
      <c r="N74" s="40"/>
      <c r="O74" s="46"/>
    </row>
    <row r="75" spans="1:15" s="3" customFormat="1" ht="69.75" customHeight="1">
      <c r="A75" s="11" t="s">
        <v>202</v>
      </c>
      <c r="B75" s="11">
        <v>65</v>
      </c>
      <c r="C75" s="10" t="s">
        <v>203</v>
      </c>
      <c r="D75" s="12">
        <v>78.03999999999996</v>
      </c>
      <c r="E75" s="26" t="s">
        <v>204</v>
      </c>
      <c r="F75" s="10" t="s">
        <v>23</v>
      </c>
      <c r="G75" s="10"/>
      <c r="H75" s="10"/>
      <c r="I75" s="10"/>
      <c r="J75" s="10">
        <v>10000</v>
      </c>
      <c r="K75" s="38">
        <v>4200</v>
      </c>
      <c r="L75" s="38"/>
      <c r="M75" s="38">
        <f aca="true" t="shared" si="8" ref="M75:M83">K75+L75</f>
        <v>4200</v>
      </c>
      <c r="N75" s="10">
        <f t="shared" si="6"/>
        <v>14200</v>
      </c>
      <c r="O75" s="26" t="s">
        <v>205</v>
      </c>
    </row>
    <row r="76" spans="1:15" s="3" customFormat="1" ht="54" customHeight="1">
      <c r="A76" s="11" t="s">
        <v>202</v>
      </c>
      <c r="B76" s="11">
        <f t="shared" si="7"/>
        <v>66</v>
      </c>
      <c r="C76" s="10" t="s">
        <v>206</v>
      </c>
      <c r="D76" s="12">
        <v>71.03999999999996</v>
      </c>
      <c r="E76" s="26" t="s">
        <v>207</v>
      </c>
      <c r="F76" s="10" t="s">
        <v>27</v>
      </c>
      <c r="G76" s="10">
        <v>1832</v>
      </c>
      <c r="H76" s="10">
        <f>ROUNDDOWN(G76,-2)</f>
        <v>1800</v>
      </c>
      <c r="I76" s="10">
        <f>2500-H76</f>
        <v>700</v>
      </c>
      <c r="J76" s="10">
        <f>I76*12</f>
        <v>8400</v>
      </c>
      <c r="K76" s="38">
        <v>4200</v>
      </c>
      <c r="L76" s="38"/>
      <c r="M76" s="38">
        <f t="shared" si="8"/>
        <v>4200</v>
      </c>
      <c r="N76" s="10">
        <f t="shared" si="6"/>
        <v>12600</v>
      </c>
      <c r="O76" s="26" t="s">
        <v>208</v>
      </c>
    </row>
    <row r="77" spans="1:15" s="3" customFormat="1" ht="97.5" customHeight="1">
      <c r="A77" s="11" t="s">
        <v>202</v>
      </c>
      <c r="B77" s="11">
        <f t="shared" si="7"/>
        <v>67</v>
      </c>
      <c r="C77" s="11" t="s">
        <v>209</v>
      </c>
      <c r="D77" s="11">
        <v>89</v>
      </c>
      <c r="E77" s="26" t="s">
        <v>210</v>
      </c>
      <c r="F77" s="10" t="s">
        <v>27</v>
      </c>
      <c r="G77" s="10"/>
      <c r="H77" s="10"/>
      <c r="I77" s="10"/>
      <c r="J77" s="10"/>
      <c r="K77" s="38">
        <v>5000</v>
      </c>
      <c r="L77" s="38"/>
      <c r="M77" s="38">
        <f t="shared" si="8"/>
        <v>5000</v>
      </c>
      <c r="N77" s="10">
        <f t="shared" si="6"/>
        <v>5000</v>
      </c>
      <c r="O77" s="26" t="s">
        <v>211</v>
      </c>
    </row>
    <row r="78" spans="1:15" s="3" customFormat="1" ht="54" customHeight="1">
      <c r="A78" s="11" t="s">
        <v>202</v>
      </c>
      <c r="B78" s="11">
        <f t="shared" si="7"/>
        <v>68</v>
      </c>
      <c r="C78" s="11" t="s">
        <v>212</v>
      </c>
      <c r="D78" s="47">
        <v>88</v>
      </c>
      <c r="E78" s="26" t="s">
        <v>213</v>
      </c>
      <c r="F78" s="10" t="s">
        <v>27</v>
      </c>
      <c r="G78" s="10"/>
      <c r="H78" s="10"/>
      <c r="I78" s="10"/>
      <c r="J78" s="10"/>
      <c r="K78" s="38">
        <v>5000</v>
      </c>
      <c r="L78" s="38">
        <v>500</v>
      </c>
      <c r="M78" s="38">
        <f t="shared" si="8"/>
        <v>5500</v>
      </c>
      <c r="N78" s="10">
        <f t="shared" si="6"/>
        <v>5500</v>
      </c>
      <c r="O78" s="26" t="s">
        <v>214</v>
      </c>
    </row>
    <row r="79" spans="1:15" s="3" customFormat="1" ht="60.75" customHeight="1">
      <c r="A79" s="11" t="s">
        <v>202</v>
      </c>
      <c r="B79" s="11">
        <f t="shared" si="7"/>
        <v>69</v>
      </c>
      <c r="C79" s="11" t="s">
        <v>215</v>
      </c>
      <c r="D79" s="47">
        <v>86</v>
      </c>
      <c r="E79" s="26" t="s">
        <v>216</v>
      </c>
      <c r="F79" s="10" t="s">
        <v>27</v>
      </c>
      <c r="G79" s="10"/>
      <c r="H79" s="10"/>
      <c r="I79" s="10"/>
      <c r="J79" s="10"/>
      <c r="K79" s="38">
        <v>5000</v>
      </c>
      <c r="L79" s="38"/>
      <c r="M79" s="38">
        <f t="shared" si="8"/>
        <v>5000</v>
      </c>
      <c r="N79" s="10">
        <f t="shared" si="6"/>
        <v>5000</v>
      </c>
      <c r="O79" s="26" t="s">
        <v>217</v>
      </c>
    </row>
    <row r="80" spans="1:15" s="3" customFormat="1" ht="77.25" customHeight="1">
      <c r="A80" s="11" t="s">
        <v>202</v>
      </c>
      <c r="B80" s="11">
        <f t="shared" si="7"/>
        <v>70</v>
      </c>
      <c r="C80" s="11" t="s">
        <v>218</v>
      </c>
      <c r="D80" s="11">
        <v>85</v>
      </c>
      <c r="E80" s="26" t="s">
        <v>219</v>
      </c>
      <c r="F80" s="10" t="s">
        <v>27</v>
      </c>
      <c r="G80" s="10"/>
      <c r="H80" s="10"/>
      <c r="I80" s="10"/>
      <c r="J80" s="10"/>
      <c r="K80" s="38">
        <v>5000</v>
      </c>
      <c r="L80" s="38">
        <v>200</v>
      </c>
      <c r="M80" s="38">
        <f t="shared" si="8"/>
        <v>5200</v>
      </c>
      <c r="N80" s="10">
        <f t="shared" si="6"/>
        <v>5200</v>
      </c>
      <c r="O80" s="26" t="s">
        <v>220</v>
      </c>
    </row>
    <row r="81" spans="1:15" s="3" customFormat="1" ht="39.75" customHeight="1">
      <c r="A81" s="11" t="s">
        <v>202</v>
      </c>
      <c r="B81" s="11">
        <f t="shared" si="7"/>
        <v>71</v>
      </c>
      <c r="C81" s="11" t="s">
        <v>221</v>
      </c>
      <c r="D81" s="47">
        <v>84</v>
      </c>
      <c r="E81" s="26" t="s">
        <v>222</v>
      </c>
      <c r="F81" s="10" t="s">
        <v>27</v>
      </c>
      <c r="G81" s="10"/>
      <c r="H81" s="10"/>
      <c r="I81" s="10"/>
      <c r="J81" s="10"/>
      <c r="K81" s="38">
        <v>5000</v>
      </c>
      <c r="L81" s="38"/>
      <c r="M81" s="38">
        <f t="shared" si="8"/>
        <v>5000</v>
      </c>
      <c r="N81" s="10">
        <f t="shared" si="6"/>
        <v>5000</v>
      </c>
      <c r="O81" s="26" t="s">
        <v>223</v>
      </c>
    </row>
    <row r="82" spans="1:15" s="3" customFormat="1" ht="36.75" customHeight="1">
      <c r="A82" s="11" t="s">
        <v>202</v>
      </c>
      <c r="B82" s="11">
        <f t="shared" si="7"/>
        <v>72</v>
      </c>
      <c r="C82" s="11" t="s">
        <v>224</v>
      </c>
      <c r="D82" s="47">
        <v>82</v>
      </c>
      <c r="E82" s="26" t="s">
        <v>225</v>
      </c>
      <c r="F82" s="10" t="s">
        <v>27</v>
      </c>
      <c r="G82" s="10"/>
      <c r="H82" s="10"/>
      <c r="I82" s="10"/>
      <c r="J82" s="10"/>
      <c r="K82" s="38">
        <v>5000</v>
      </c>
      <c r="L82" s="38">
        <v>200</v>
      </c>
      <c r="M82" s="38">
        <f t="shared" si="8"/>
        <v>5200</v>
      </c>
      <c r="N82" s="10">
        <f t="shared" si="6"/>
        <v>5200</v>
      </c>
      <c r="O82" s="26" t="s">
        <v>226</v>
      </c>
    </row>
    <row r="83" spans="1:15" s="3" customFormat="1" ht="36.75" customHeight="1">
      <c r="A83" s="11" t="s">
        <v>202</v>
      </c>
      <c r="B83" s="11">
        <f t="shared" si="7"/>
        <v>73</v>
      </c>
      <c r="C83" s="11" t="s">
        <v>227</v>
      </c>
      <c r="D83" s="47">
        <v>64</v>
      </c>
      <c r="E83" s="26" t="s">
        <v>228</v>
      </c>
      <c r="F83" s="10" t="s">
        <v>229</v>
      </c>
      <c r="G83" s="10"/>
      <c r="H83" s="10"/>
      <c r="I83" s="10"/>
      <c r="J83" s="10"/>
      <c r="K83" s="38">
        <v>4500</v>
      </c>
      <c r="L83" s="38">
        <v>500</v>
      </c>
      <c r="M83" s="38">
        <f t="shared" si="8"/>
        <v>5000</v>
      </c>
      <c r="N83" s="10">
        <f t="shared" si="6"/>
        <v>5000</v>
      </c>
      <c r="O83" s="26" t="s">
        <v>230</v>
      </c>
    </row>
    <row r="84" spans="1:15" s="3" customFormat="1" ht="43.5" customHeight="1">
      <c r="A84" s="18" t="s">
        <v>202</v>
      </c>
      <c r="B84" s="19"/>
      <c r="C84" s="20" t="s">
        <v>77</v>
      </c>
      <c r="D84" s="20"/>
      <c r="E84" s="32">
        <f>SUM(J75:J83)</f>
        <v>18400</v>
      </c>
      <c r="F84" s="32"/>
      <c r="G84" s="34" t="s">
        <v>78</v>
      </c>
      <c r="H84" s="34"/>
      <c r="I84" s="39">
        <f>SUM(M75:M83)</f>
        <v>44300</v>
      </c>
      <c r="J84" s="40"/>
      <c r="K84" s="41" t="s">
        <v>79</v>
      </c>
      <c r="L84" s="39">
        <f>E84+I84</f>
        <v>62700</v>
      </c>
      <c r="M84" s="40"/>
      <c r="N84" s="40"/>
      <c r="O84" s="46"/>
    </row>
    <row r="85" spans="1:15" s="3" customFormat="1" ht="42.75" customHeight="1">
      <c r="A85" s="11" t="s">
        <v>231</v>
      </c>
      <c r="B85" s="11">
        <v>74</v>
      </c>
      <c r="C85" s="10" t="s">
        <v>232</v>
      </c>
      <c r="D85" s="12">
        <v>90.07999999999993</v>
      </c>
      <c r="E85" s="26" t="s">
        <v>233</v>
      </c>
      <c r="F85" s="10" t="s">
        <v>23</v>
      </c>
      <c r="G85" s="10"/>
      <c r="H85" s="10"/>
      <c r="I85" s="10"/>
      <c r="J85" s="10">
        <v>10000</v>
      </c>
      <c r="K85" s="38">
        <v>5800</v>
      </c>
      <c r="L85" s="38">
        <v>500</v>
      </c>
      <c r="M85" s="38">
        <f aca="true" t="shared" si="9" ref="M85:M92">K85+L85</f>
        <v>6300</v>
      </c>
      <c r="N85" s="10">
        <f aca="true" t="shared" si="10" ref="N85:N92">J85+M85</f>
        <v>16300</v>
      </c>
      <c r="O85" s="26" t="s">
        <v>234</v>
      </c>
    </row>
    <row r="86" spans="1:15" s="3" customFormat="1" ht="42.75" customHeight="1">
      <c r="A86" s="11" t="s">
        <v>231</v>
      </c>
      <c r="B86" s="11">
        <f t="shared" si="7"/>
        <v>75</v>
      </c>
      <c r="C86" s="10" t="s">
        <v>235</v>
      </c>
      <c r="D86" s="12">
        <v>88.07999999999993</v>
      </c>
      <c r="E86" s="26" t="s">
        <v>236</v>
      </c>
      <c r="F86" s="10" t="s">
        <v>23</v>
      </c>
      <c r="G86" s="10"/>
      <c r="H86" s="10"/>
      <c r="I86" s="10"/>
      <c r="J86" s="10">
        <v>10000</v>
      </c>
      <c r="K86" s="38">
        <v>5000</v>
      </c>
      <c r="L86" s="38"/>
      <c r="M86" s="38">
        <f t="shared" si="9"/>
        <v>5000</v>
      </c>
      <c r="N86" s="10">
        <f t="shared" si="10"/>
        <v>15000</v>
      </c>
      <c r="O86" s="26" t="s">
        <v>237</v>
      </c>
    </row>
    <row r="87" spans="1:15" s="3" customFormat="1" ht="42.75" customHeight="1">
      <c r="A87" s="11" t="s">
        <v>231</v>
      </c>
      <c r="B87" s="11">
        <f t="shared" si="7"/>
        <v>76</v>
      </c>
      <c r="C87" s="10" t="s">
        <v>238</v>
      </c>
      <c r="D87" s="12">
        <v>88.03999999999996</v>
      </c>
      <c r="E87" s="26" t="s">
        <v>239</v>
      </c>
      <c r="F87" s="10" t="s">
        <v>23</v>
      </c>
      <c r="G87" s="10"/>
      <c r="H87" s="10"/>
      <c r="I87" s="10"/>
      <c r="J87" s="10">
        <v>10000</v>
      </c>
      <c r="K87" s="38">
        <v>5000</v>
      </c>
      <c r="L87" s="38"/>
      <c r="M87" s="38">
        <f t="shared" si="9"/>
        <v>5000</v>
      </c>
      <c r="N87" s="10">
        <f t="shared" si="10"/>
        <v>15000</v>
      </c>
      <c r="O87" s="26" t="s">
        <v>240</v>
      </c>
    </row>
    <row r="88" spans="1:15" s="3" customFormat="1" ht="42" customHeight="1">
      <c r="A88" s="11" t="s">
        <v>231</v>
      </c>
      <c r="B88" s="11">
        <f t="shared" si="7"/>
        <v>77</v>
      </c>
      <c r="C88" s="10" t="s">
        <v>241</v>
      </c>
      <c r="D88" s="12">
        <v>77</v>
      </c>
      <c r="E88" s="26" t="s">
        <v>242</v>
      </c>
      <c r="F88" s="10" t="s">
        <v>23</v>
      </c>
      <c r="G88" s="10"/>
      <c r="H88" s="10"/>
      <c r="I88" s="10"/>
      <c r="J88" s="10">
        <v>10000</v>
      </c>
      <c r="K88" s="38">
        <v>4200</v>
      </c>
      <c r="L88" s="38"/>
      <c r="M88" s="38">
        <f t="shared" si="9"/>
        <v>4200</v>
      </c>
      <c r="N88" s="10">
        <f t="shared" si="10"/>
        <v>14200</v>
      </c>
      <c r="O88" s="26" t="s">
        <v>243</v>
      </c>
    </row>
    <row r="89" spans="1:15" s="3" customFormat="1" ht="34.5" customHeight="1">
      <c r="A89" s="11" t="s">
        <v>231</v>
      </c>
      <c r="B89" s="11">
        <f t="shared" si="7"/>
        <v>78</v>
      </c>
      <c r="C89" s="10" t="s">
        <v>244</v>
      </c>
      <c r="D89" s="12">
        <v>67</v>
      </c>
      <c r="E89" s="26" t="s">
        <v>245</v>
      </c>
      <c r="F89" s="10" t="s">
        <v>23</v>
      </c>
      <c r="G89" s="10"/>
      <c r="H89" s="10"/>
      <c r="I89" s="10"/>
      <c r="J89" s="10">
        <v>10000</v>
      </c>
      <c r="K89" s="38">
        <v>3400</v>
      </c>
      <c r="L89" s="38"/>
      <c r="M89" s="38">
        <f t="shared" si="9"/>
        <v>3400</v>
      </c>
      <c r="N89" s="10">
        <f t="shared" si="10"/>
        <v>13400</v>
      </c>
      <c r="O89" s="26" t="s">
        <v>246</v>
      </c>
    </row>
    <row r="90" spans="1:15" s="3" customFormat="1" ht="34.5" customHeight="1">
      <c r="A90" s="11" t="s">
        <v>231</v>
      </c>
      <c r="B90" s="11">
        <f t="shared" si="7"/>
        <v>79</v>
      </c>
      <c r="C90" s="11" t="s">
        <v>247</v>
      </c>
      <c r="D90" s="11">
        <v>77</v>
      </c>
      <c r="E90" s="26" t="s">
        <v>248</v>
      </c>
      <c r="F90" s="11" t="s">
        <v>23</v>
      </c>
      <c r="G90" s="10"/>
      <c r="H90" s="10"/>
      <c r="I90" s="10"/>
      <c r="J90" s="10">
        <v>10000</v>
      </c>
      <c r="K90" s="38">
        <v>4200</v>
      </c>
      <c r="L90" s="38"/>
      <c r="M90" s="38">
        <f t="shared" si="9"/>
        <v>4200</v>
      </c>
      <c r="N90" s="10">
        <f t="shared" si="10"/>
        <v>14200</v>
      </c>
      <c r="O90" s="26" t="s">
        <v>249</v>
      </c>
    </row>
    <row r="91" spans="1:15" s="3" customFormat="1" ht="34.5" customHeight="1">
      <c r="A91" s="11" t="s">
        <v>231</v>
      </c>
      <c r="B91" s="11">
        <f t="shared" si="7"/>
        <v>80</v>
      </c>
      <c r="C91" s="11" t="s">
        <v>250</v>
      </c>
      <c r="D91" s="11">
        <v>63</v>
      </c>
      <c r="E91" s="26" t="s">
        <v>251</v>
      </c>
      <c r="F91" s="11" t="s">
        <v>27</v>
      </c>
      <c r="G91" s="10"/>
      <c r="H91" s="10"/>
      <c r="I91" s="10"/>
      <c r="J91" s="10"/>
      <c r="K91" s="38">
        <v>3400</v>
      </c>
      <c r="L91" s="38"/>
      <c r="M91" s="38">
        <f t="shared" si="9"/>
        <v>3400</v>
      </c>
      <c r="N91" s="10">
        <f t="shared" si="10"/>
        <v>3400</v>
      </c>
      <c r="O91" s="26" t="s">
        <v>252</v>
      </c>
    </row>
    <row r="92" spans="1:15" s="3" customFormat="1" ht="55.5" customHeight="1">
      <c r="A92" s="11" t="s">
        <v>231</v>
      </c>
      <c r="B92" s="11">
        <f t="shared" si="7"/>
        <v>81</v>
      </c>
      <c r="C92" s="11" t="s">
        <v>253</v>
      </c>
      <c r="D92" s="11">
        <v>82</v>
      </c>
      <c r="E92" s="26" t="s">
        <v>254</v>
      </c>
      <c r="F92" s="11" t="s">
        <v>27</v>
      </c>
      <c r="G92" s="10"/>
      <c r="H92" s="10"/>
      <c r="I92" s="10"/>
      <c r="J92" s="10"/>
      <c r="K92" s="38">
        <v>5000</v>
      </c>
      <c r="L92" s="38">
        <v>400</v>
      </c>
      <c r="M92" s="38">
        <f t="shared" si="9"/>
        <v>5400</v>
      </c>
      <c r="N92" s="10">
        <f t="shared" si="10"/>
        <v>5400</v>
      </c>
      <c r="O92" s="26" t="s">
        <v>255</v>
      </c>
    </row>
    <row r="93" spans="1:15" s="3" customFormat="1" ht="37.5" customHeight="1">
      <c r="A93" s="18" t="s">
        <v>231</v>
      </c>
      <c r="B93" s="19"/>
      <c r="C93" s="20" t="s">
        <v>77</v>
      </c>
      <c r="D93" s="20"/>
      <c r="E93" s="32">
        <f>SUM(J85:J92)</f>
        <v>60000</v>
      </c>
      <c r="F93" s="32"/>
      <c r="G93" s="34" t="s">
        <v>78</v>
      </c>
      <c r="H93" s="34"/>
      <c r="I93" s="39">
        <f>SUM(M85:M92)</f>
        <v>36900</v>
      </c>
      <c r="J93" s="40"/>
      <c r="K93" s="41" t="s">
        <v>79</v>
      </c>
      <c r="L93" s="39">
        <f>E93+I93</f>
        <v>96900</v>
      </c>
      <c r="M93" s="40"/>
      <c r="N93" s="40"/>
      <c r="O93" s="46"/>
    </row>
    <row r="94" spans="1:15" s="3" customFormat="1" ht="37.5" customHeight="1">
      <c r="A94" s="11" t="s">
        <v>256</v>
      </c>
      <c r="B94" s="11">
        <v>82</v>
      </c>
      <c r="C94" s="10" t="s">
        <v>257</v>
      </c>
      <c r="D94" s="12">
        <v>83</v>
      </c>
      <c r="E94" s="26" t="s">
        <v>258</v>
      </c>
      <c r="F94" s="10" t="s">
        <v>27</v>
      </c>
      <c r="G94" s="11">
        <v>915</v>
      </c>
      <c r="H94" s="10">
        <v>900</v>
      </c>
      <c r="I94" s="10">
        <v>1600</v>
      </c>
      <c r="J94" s="10">
        <f>I94*12</f>
        <v>19200</v>
      </c>
      <c r="K94" s="38"/>
      <c r="L94" s="38"/>
      <c r="M94" s="38">
        <f aca="true" t="shared" si="11" ref="M94:M101">K94+L94</f>
        <v>0</v>
      </c>
      <c r="N94" s="10">
        <f aca="true" t="shared" si="12" ref="N94:N101">J94+M94</f>
        <v>19200</v>
      </c>
      <c r="O94" s="26"/>
    </row>
    <row r="95" spans="1:15" s="3" customFormat="1" ht="37.5" customHeight="1">
      <c r="A95" s="11" t="s">
        <v>256</v>
      </c>
      <c r="B95" s="11">
        <f t="shared" si="7"/>
        <v>83</v>
      </c>
      <c r="C95" s="10" t="s">
        <v>259</v>
      </c>
      <c r="D95" s="12">
        <v>57</v>
      </c>
      <c r="E95" s="26" t="s">
        <v>260</v>
      </c>
      <c r="F95" s="10" t="s">
        <v>23</v>
      </c>
      <c r="G95" s="10"/>
      <c r="H95" s="10"/>
      <c r="I95" s="10"/>
      <c r="J95" s="10">
        <v>10000</v>
      </c>
      <c r="K95" s="38"/>
      <c r="L95" s="38"/>
      <c r="M95" s="38">
        <f t="shared" si="11"/>
        <v>0</v>
      </c>
      <c r="N95" s="10">
        <f t="shared" si="12"/>
        <v>10000</v>
      </c>
      <c r="O95" s="11"/>
    </row>
    <row r="96" spans="1:15" s="3" customFormat="1" ht="103.5" customHeight="1">
      <c r="A96" s="11" t="s">
        <v>256</v>
      </c>
      <c r="B96" s="11">
        <f t="shared" si="7"/>
        <v>84</v>
      </c>
      <c r="C96" s="11" t="s">
        <v>261</v>
      </c>
      <c r="D96" s="11">
        <v>93</v>
      </c>
      <c r="E96" s="26" t="s">
        <v>262</v>
      </c>
      <c r="F96" s="10" t="s">
        <v>27</v>
      </c>
      <c r="G96" s="10"/>
      <c r="H96" s="10"/>
      <c r="I96" s="10"/>
      <c r="J96" s="10"/>
      <c r="K96" s="38">
        <v>5800</v>
      </c>
      <c r="L96" s="38">
        <v>200</v>
      </c>
      <c r="M96" s="38">
        <f t="shared" si="11"/>
        <v>6000</v>
      </c>
      <c r="N96" s="10">
        <f t="shared" si="12"/>
        <v>6000</v>
      </c>
      <c r="O96" s="26" t="s">
        <v>263</v>
      </c>
    </row>
    <row r="97" spans="1:15" s="3" customFormat="1" ht="72.75" customHeight="1">
      <c r="A97" s="11" t="s">
        <v>256</v>
      </c>
      <c r="B97" s="11">
        <f t="shared" si="7"/>
        <v>85</v>
      </c>
      <c r="C97" s="11" t="s">
        <v>264</v>
      </c>
      <c r="D97" s="11">
        <v>90</v>
      </c>
      <c r="E97" s="26" t="s">
        <v>265</v>
      </c>
      <c r="F97" s="10" t="s">
        <v>27</v>
      </c>
      <c r="G97" s="10"/>
      <c r="H97" s="10"/>
      <c r="I97" s="10"/>
      <c r="J97" s="10"/>
      <c r="K97" s="38">
        <v>5800</v>
      </c>
      <c r="L97" s="38">
        <v>200</v>
      </c>
      <c r="M97" s="38">
        <f t="shared" si="11"/>
        <v>6000</v>
      </c>
      <c r="N97" s="10">
        <f t="shared" si="12"/>
        <v>6000</v>
      </c>
      <c r="O97" s="26" t="s">
        <v>266</v>
      </c>
    </row>
    <row r="98" spans="1:15" s="3" customFormat="1" ht="72.75" customHeight="1">
      <c r="A98" s="11" t="s">
        <v>256</v>
      </c>
      <c r="B98" s="11">
        <f t="shared" si="7"/>
        <v>86</v>
      </c>
      <c r="C98" s="11" t="s">
        <v>267</v>
      </c>
      <c r="D98" s="11">
        <v>84</v>
      </c>
      <c r="E98" s="26" t="s">
        <v>268</v>
      </c>
      <c r="F98" s="10" t="s">
        <v>27</v>
      </c>
      <c r="G98" s="10"/>
      <c r="H98" s="10"/>
      <c r="I98" s="10"/>
      <c r="J98" s="10"/>
      <c r="K98" s="38">
        <v>5000</v>
      </c>
      <c r="L98" s="38">
        <v>200</v>
      </c>
      <c r="M98" s="38">
        <f t="shared" si="11"/>
        <v>5200</v>
      </c>
      <c r="N98" s="10">
        <f t="shared" si="12"/>
        <v>5200</v>
      </c>
      <c r="O98" s="26" t="s">
        <v>269</v>
      </c>
    </row>
    <row r="99" spans="1:15" s="3" customFormat="1" ht="54" customHeight="1">
      <c r="A99" s="11" t="s">
        <v>256</v>
      </c>
      <c r="B99" s="11">
        <f t="shared" si="7"/>
        <v>87</v>
      </c>
      <c r="C99" s="11" t="s">
        <v>270</v>
      </c>
      <c r="D99" s="11">
        <v>82</v>
      </c>
      <c r="E99" s="26" t="s">
        <v>271</v>
      </c>
      <c r="F99" s="10" t="s">
        <v>27</v>
      </c>
      <c r="G99" s="10"/>
      <c r="H99" s="10"/>
      <c r="I99" s="10"/>
      <c r="J99" s="10"/>
      <c r="K99" s="38">
        <v>5000</v>
      </c>
      <c r="L99" s="38">
        <v>200</v>
      </c>
      <c r="M99" s="38">
        <f t="shared" si="11"/>
        <v>5200</v>
      </c>
      <c r="N99" s="10">
        <f t="shared" si="12"/>
        <v>5200</v>
      </c>
      <c r="O99" s="26" t="s">
        <v>272</v>
      </c>
    </row>
    <row r="100" spans="1:15" s="3" customFormat="1" ht="79.5" customHeight="1">
      <c r="A100" s="11" t="s">
        <v>256</v>
      </c>
      <c r="B100" s="11">
        <f t="shared" si="7"/>
        <v>88</v>
      </c>
      <c r="C100" s="11" t="s">
        <v>273</v>
      </c>
      <c r="D100" s="11">
        <v>71</v>
      </c>
      <c r="E100" s="26" t="s">
        <v>274</v>
      </c>
      <c r="F100" s="10" t="s">
        <v>27</v>
      </c>
      <c r="G100" s="10"/>
      <c r="H100" s="10"/>
      <c r="I100" s="10"/>
      <c r="J100" s="10"/>
      <c r="K100" s="38">
        <v>4200</v>
      </c>
      <c r="L100" s="38">
        <v>200</v>
      </c>
      <c r="M100" s="38">
        <f t="shared" si="11"/>
        <v>4400</v>
      </c>
      <c r="N100" s="10">
        <f t="shared" si="12"/>
        <v>4400</v>
      </c>
      <c r="O100" s="26" t="s">
        <v>275</v>
      </c>
    </row>
    <row r="101" spans="1:15" s="3" customFormat="1" ht="93.75" customHeight="1">
      <c r="A101" s="11" t="s">
        <v>256</v>
      </c>
      <c r="B101" s="11">
        <f t="shared" si="7"/>
        <v>89</v>
      </c>
      <c r="C101" s="11" t="s">
        <v>276</v>
      </c>
      <c r="D101" s="11">
        <v>64</v>
      </c>
      <c r="E101" s="26" t="s">
        <v>277</v>
      </c>
      <c r="F101" s="10" t="s">
        <v>27</v>
      </c>
      <c r="G101" s="10"/>
      <c r="H101" s="10"/>
      <c r="I101" s="10"/>
      <c r="J101" s="10"/>
      <c r="K101" s="38">
        <v>5000</v>
      </c>
      <c r="L101" s="38">
        <v>500</v>
      </c>
      <c r="M101" s="38">
        <f t="shared" si="11"/>
        <v>5500</v>
      </c>
      <c r="N101" s="10">
        <f t="shared" si="12"/>
        <v>5500</v>
      </c>
      <c r="O101" s="26" t="s">
        <v>278</v>
      </c>
    </row>
    <row r="102" spans="1:15" s="3" customFormat="1" ht="43.5" customHeight="1">
      <c r="A102" s="18" t="s">
        <v>256</v>
      </c>
      <c r="B102" s="19"/>
      <c r="C102" s="20" t="s">
        <v>77</v>
      </c>
      <c r="D102" s="20"/>
      <c r="E102" s="32">
        <f>SUM(J94:J101)</f>
        <v>29200</v>
      </c>
      <c r="F102" s="33"/>
      <c r="G102" s="34" t="s">
        <v>78</v>
      </c>
      <c r="H102" s="34"/>
      <c r="I102" s="39">
        <f>SUM(M94:M101)</f>
        <v>32300</v>
      </c>
      <c r="J102" s="40"/>
      <c r="K102" s="41" t="s">
        <v>79</v>
      </c>
      <c r="L102" s="39">
        <f>E102+I102</f>
        <v>61500</v>
      </c>
      <c r="M102" s="40"/>
      <c r="N102" s="40"/>
      <c r="O102" s="46"/>
    </row>
    <row r="103" spans="1:15" s="3" customFormat="1" ht="39.75" customHeight="1">
      <c r="A103" s="11" t="s">
        <v>279</v>
      </c>
      <c r="B103" s="11">
        <v>90</v>
      </c>
      <c r="C103" s="10" t="s">
        <v>280</v>
      </c>
      <c r="D103" s="12">
        <v>71.02999999999997</v>
      </c>
      <c r="E103" s="26" t="s">
        <v>281</v>
      </c>
      <c r="F103" s="10" t="s">
        <v>23</v>
      </c>
      <c r="G103" s="10"/>
      <c r="H103" s="10"/>
      <c r="I103" s="10"/>
      <c r="J103" s="10">
        <v>10000</v>
      </c>
      <c r="K103" s="38"/>
      <c r="L103" s="38"/>
      <c r="M103" s="38">
        <f>K103+L103</f>
        <v>0</v>
      </c>
      <c r="N103" s="10">
        <f>J103+M103</f>
        <v>10000</v>
      </c>
      <c r="O103" s="11"/>
    </row>
    <row r="104" spans="1:15" s="3" customFormat="1" ht="54.75" customHeight="1">
      <c r="A104" s="11" t="s">
        <v>279</v>
      </c>
      <c r="B104" s="11">
        <f t="shared" si="7"/>
        <v>91</v>
      </c>
      <c r="C104" s="11" t="s">
        <v>282</v>
      </c>
      <c r="D104" s="11">
        <v>88</v>
      </c>
      <c r="E104" s="26" t="s">
        <v>283</v>
      </c>
      <c r="F104" s="10" t="s">
        <v>27</v>
      </c>
      <c r="G104" s="10"/>
      <c r="H104" s="10"/>
      <c r="I104" s="10"/>
      <c r="J104" s="10"/>
      <c r="K104" s="38">
        <v>5000</v>
      </c>
      <c r="L104" s="38">
        <v>200</v>
      </c>
      <c r="M104" s="38">
        <f>K104+L104</f>
        <v>5200</v>
      </c>
      <c r="N104" s="10">
        <f>J104+M104</f>
        <v>5200</v>
      </c>
      <c r="O104" s="26" t="s">
        <v>284</v>
      </c>
    </row>
    <row r="105" spans="1:15" s="3" customFormat="1" ht="54.75" customHeight="1">
      <c r="A105" s="11" t="s">
        <v>279</v>
      </c>
      <c r="B105" s="11">
        <f t="shared" si="7"/>
        <v>92</v>
      </c>
      <c r="C105" s="11" t="s">
        <v>285</v>
      </c>
      <c r="D105" s="11">
        <v>74</v>
      </c>
      <c r="E105" s="26" t="s">
        <v>283</v>
      </c>
      <c r="F105" s="10" t="s">
        <v>27</v>
      </c>
      <c r="G105" s="10"/>
      <c r="H105" s="10"/>
      <c r="I105" s="10"/>
      <c r="J105" s="10"/>
      <c r="K105" s="38">
        <v>4200</v>
      </c>
      <c r="L105" s="38">
        <v>200</v>
      </c>
      <c r="M105" s="38">
        <f>K105+L105</f>
        <v>4400</v>
      </c>
      <c r="N105" s="10">
        <f>J105+M105</f>
        <v>4400</v>
      </c>
      <c r="O105" s="26" t="s">
        <v>286</v>
      </c>
    </row>
    <row r="106" spans="1:15" s="3" customFormat="1" ht="57.75" customHeight="1">
      <c r="A106" s="11" t="s">
        <v>279</v>
      </c>
      <c r="B106" s="11">
        <f t="shared" si="7"/>
        <v>93</v>
      </c>
      <c r="C106" s="13" t="s">
        <v>287</v>
      </c>
      <c r="D106" s="14">
        <v>81</v>
      </c>
      <c r="E106" s="28" t="s">
        <v>288</v>
      </c>
      <c r="F106" s="10" t="s">
        <v>27</v>
      </c>
      <c r="G106" s="10"/>
      <c r="H106" s="10"/>
      <c r="I106" s="10"/>
      <c r="J106" s="10"/>
      <c r="K106" s="38">
        <v>5000</v>
      </c>
      <c r="L106" s="38">
        <v>500</v>
      </c>
      <c r="M106" s="38">
        <f aca="true" t="shared" si="13" ref="M106:M132">K106+L106</f>
        <v>5500</v>
      </c>
      <c r="N106" s="10">
        <f aca="true" t="shared" si="14" ref="N106:N132">J106+M106</f>
        <v>5500</v>
      </c>
      <c r="O106" s="25" t="s">
        <v>289</v>
      </c>
    </row>
    <row r="107" spans="1:15" s="3" customFormat="1" ht="43.5" customHeight="1">
      <c r="A107" s="18" t="s">
        <v>279</v>
      </c>
      <c r="B107" s="19"/>
      <c r="C107" s="20" t="s">
        <v>77</v>
      </c>
      <c r="D107" s="20"/>
      <c r="E107" s="32">
        <f>SUM(J103:J106)</f>
        <v>10000</v>
      </c>
      <c r="F107" s="33"/>
      <c r="G107" s="34" t="s">
        <v>78</v>
      </c>
      <c r="H107" s="34"/>
      <c r="I107" s="39">
        <f>SUM(M103:M106)</f>
        <v>15100</v>
      </c>
      <c r="J107" s="40"/>
      <c r="K107" s="41" t="s">
        <v>79</v>
      </c>
      <c r="L107" s="39">
        <f>E107+I107</f>
        <v>25100</v>
      </c>
      <c r="M107" s="40"/>
      <c r="N107" s="40"/>
      <c r="O107" s="46"/>
    </row>
    <row r="108" spans="1:15" s="3" customFormat="1" ht="42" customHeight="1">
      <c r="A108" s="11" t="s">
        <v>290</v>
      </c>
      <c r="B108" s="11">
        <v>96</v>
      </c>
      <c r="C108" s="10" t="s">
        <v>291</v>
      </c>
      <c r="D108" s="12">
        <v>83.08999999999992</v>
      </c>
      <c r="E108" s="26" t="s">
        <v>292</v>
      </c>
      <c r="F108" s="10" t="s">
        <v>23</v>
      </c>
      <c r="G108" s="10"/>
      <c r="H108" s="10"/>
      <c r="I108" s="10"/>
      <c r="J108" s="10">
        <v>10000</v>
      </c>
      <c r="K108" s="38"/>
      <c r="L108" s="38"/>
      <c r="M108" s="38">
        <f t="shared" si="13"/>
        <v>0</v>
      </c>
      <c r="N108" s="10">
        <f t="shared" si="14"/>
        <v>10000</v>
      </c>
      <c r="O108" s="52"/>
    </row>
    <row r="109" spans="1:15" s="3" customFormat="1" ht="94.5" customHeight="1">
      <c r="A109" s="11" t="s">
        <v>290</v>
      </c>
      <c r="B109" s="11">
        <f aca="true" t="shared" si="15" ref="B109:B116">B108+1</f>
        <v>97</v>
      </c>
      <c r="C109" s="10" t="s">
        <v>293</v>
      </c>
      <c r="D109" s="12">
        <v>81.00999999999999</v>
      </c>
      <c r="E109" s="26" t="s">
        <v>294</v>
      </c>
      <c r="F109" s="10" t="s">
        <v>23</v>
      </c>
      <c r="G109" s="10"/>
      <c r="H109" s="10"/>
      <c r="I109" s="10"/>
      <c r="J109" s="10">
        <v>10000</v>
      </c>
      <c r="K109" s="38">
        <v>5000</v>
      </c>
      <c r="L109" s="38"/>
      <c r="M109" s="38">
        <f t="shared" si="13"/>
        <v>5000</v>
      </c>
      <c r="N109" s="10">
        <f t="shared" si="14"/>
        <v>15000</v>
      </c>
      <c r="O109" s="26" t="s">
        <v>295</v>
      </c>
    </row>
    <row r="110" spans="1:15" s="3" customFormat="1" ht="111" customHeight="1">
      <c r="A110" s="11" t="s">
        <v>290</v>
      </c>
      <c r="B110" s="11">
        <f t="shared" si="15"/>
        <v>98</v>
      </c>
      <c r="C110" s="10" t="s">
        <v>296</v>
      </c>
      <c r="D110" s="12">
        <v>72.01999999999998</v>
      </c>
      <c r="E110" s="26" t="s">
        <v>297</v>
      </c>
      <c r="F110" s="10" t="s">
        <v>23</v>
      </c>
      <c r="G110" s="10"/>
      <c r="H110" s="10"/>
      <c r="I110" s="10"/>
      <c r="J110" s="10">
        <v>10000</v>
      </c>
      <c r="K110" s="38">
        <v>4500</v>
      </c>
      <c r="L110" s="38">
        <v>200</v>
      </c>
      <c r="M110" s="38">
        <f t="shared" si="13"/>
        <v>4700</v>
      </c>
      <c r="N110" s="10">
        <f t="shared" si="14"/>
        <v>14700</v>
      </c>
      <c r="O110" s="26" t="s">
        <v>298</v>
      </c>
    </row>
    <row r="111" spans="1:15" s="3" customFormat="1" ht="71.25" customHeight="1">
      <c r="A111" s="11" t="s">
        <v>290</v>
      </c>
      <c r="B111" s="11">
        <f t="shared" si="15"/>
        <v>99</v>
      </c>
      <c r="C111" s="10" t="s">
        <v>299</v>
      </c>
      <c r="D111" s="12">
        <v>62.02999999999997</v>
      </c>
      <c r="E111" s="26" t="s">
        <v>300</v>
      </c>
      <c r="F111" s="10" t="s">
        <v>23</v>
      </c>
      <c r="G111" s="10"/>
      <c r="H111" s="10"/>
      <c r="I111" s="10"/>
      <c r="J111" s="10">
        <v>10000</v>
      </c>
      <c r="K111" s="38">
        <v>3400</v>
      </c>
      <c r="L111" s="38"/>
      <c r="M111" s="38">
        <f t="shared" si="13"/>
        <v>3400</v>
      </c>
      <c r="N111" s="10">
        <f t="shared" si="14"/>
        <v>13400</v>
      </c>
      <c r="O111" s="26" t="s">
        <v>301</v>
      </c>
    </row>
    <row r="112" spans="1:15" s="3" customFormat="1" ht="40.5" customHeight="1">
      <c r="A112" s="11" t="s">
        <v>290</v>
      </c>
      <c r="B112" s="11">
        <f t="shared" si="15"/>
        <v>100</v>
      </c>
      <c r="C112" s="10" t="s">
        <v>302</v>
      </c>
      <c r="D112" s="12">
        <v>60.049999999999955</v>
      </c>
      <c r="E112" s="26" t="s">
        <v>300</v>
      </c>
      <c r="F112" s="10" t="s">
        <v>23</v>
      </c>
      <c r="G112" s="10"/>
      <c r="H112" s="10"/>
      <c r="I112" s="10"/>
      <c r="J112" s="10">
        <v>10000</v>
      </c>
      <c r="K112" s="38"/>
      <c r="L112" s="38"/>
      <c r="M112" s="38">
        <f t="shared" si="13"/>
        <v>0</v>
      </c>
      <c r="N112" s="10">
        <f t="shared" si="14"/>
        <v>10000</v>
      </c>
      <c r="O112" s="52" t="s">
        <v>303</v>
      </c>
    </row>
    <row r="113" spans="1:15" s="3" customFormat="1" ht="63.75" customHeight="1">
      <c r="A113" s="11" t="s">
        <v>290</v>
      </c>
      <c r="B113" s="11">
        <f t="shared" si="15"/>
        <v>101</v>
      </c>
      <c r="C113" s="11" t="s">
        <v>304</v>
      </c>
      <c r="D113" s="47">
        <v>82</v>
      </c>
      <c r="E113" s="26" t="s">
        <v>305</v>
      </c>
      <c r="F113" s="10" t="s">
        <v>27</v>
      </c>
      <c r="G113" s="10"/>
      <c r="H113" s="10"/>
      <c r="I113" s="10"/>
      <c r="J113" s="10"/>
      <c r="K113" s="38">
        <v>5000</v>
      </c>
      <c r="L113" s="38"/>
      <c r="M113" s="38">
        <f t="shared" si="13"/>
        <v>5000</v>
      </c>
      <c r="N113" s="10">
        <f t="shared" si="14"/>
        <v>5000</v>
      </c>
      <c r="O113" s="26" t="s">
        <v>306</v>
      </c>
    </row>
    <row r="114" spans="1:15" s="3" customFormat="1" ht="79.5" customHeight="1">
      <c r="A114" s="11" t="s">
        <v>290</v>
      </c>
      <c r="B114" s="11">
        <f t="shared" si="15"/>
        <v>102</v>
      </c>
      <c r="C114" s="11" t="s">
        <v>307</v>
      </c>
      <c r="D114" s="47">
        <v>82</v>
      </c>
      <c r="E114" s="26" t="s">
        <v>308</v>
      </c>
      <c r="F114" s="10" t="s">
        <v>27</v>
      </c>
      <c r="G114" s="10"/>
      <c r="H114" s="10"/>
      <c r="I114" s="10"/>
      <c r="J114" s="10"/>
      <c r="K114" s="38">
        <v>5000</v>
      </c>
      <c r="L114" s="38">
        <v>200</v>
      </c>
      <c r="M114" s="38">
        <f t="shared" si="13"/>
        <v>5200</v>
      </c>
      <c r="N114" s="10">
        <f t="shared" si="14"/>
        <v>5200</v>
      </c>
      <c r="O114" s="26" t="s">
        <v>309</v>
      </c>
    </row>
    <row r="115" spans="1:15" s="3" customFormat="1" ht="73.5" customHeight="1">
      <c r="A115" s="11" t="s">
        <v>290</v>
      </c>
      <c r="B115" s="11">
        <f t="shared" si="15"/>
        <v>103</v>
      </c>
      <c r="C115" s="11" t="s">
        <v>310</v>
      </c>
      <c r="D115" s="47">
        <v>71</v>
      </c>
      <c r="E115" s="26" t="s">
        <v>311</v>
      </c>
      <c r="F115" s="10" t="s">
        <v>27</v>
      </c>
      <c r="G115" s="10"/>
      <c r="H115" s="10"/>
      <c r="I115" s="10"/>
      <c r="J115" s="10"/>
      <c r="K115" s="38">
        <v>4200</v>
      </c>
      <c r="L115" s="38">
        <v>500</v>
      </c>
      <c r="M115" s="38">
        <f t="shared" si="13"/>
        <v>4700</v>
      </c>
      <c r="N115" s="10">
        <f t="shared" si="14"/>
        <v>4700</v>
      </c>
      <c r="O115" s="26" t="s">
        <v>312</v>
      </c>
    </row>
    <row r="116" spans="1:15" s="3" customFormat="1" ht="42.75" customHeight="1">
      <c r="A116" s="11" t="s">
        <v>290</v>
      </c>
      <c r="B116" s="11">
        <f t="shared" si="15"/>
        <v>104</v>
      </c>
      <c r="C116" s="11" t="s">
        <v>313</v>
      </c>
      <c r="D116" s="11">
        <v>71</v>
      </c>
      <c r="E116" s="26" t="s">
        <v>314</v>
      </c>
      <c r="F116" s="10" t="s">
        <v>27</v>
      </c>
      <c r="G116" s="10"/>
      <c r="H116" s="10"/>
      <c r="I116" s="10"/>
      <c r="J116" s="10"/>
      <c r="K116" s="38">
        <v>4200</v>
      </c>
      <c r="L116" s="38">
        <v>200</v>
      </c>
      <c r="M116" s="38">
        <f t="shared" si="13"/>
        <v>4400</v>
      </c>
      <c r="N116" s="10">
        <f t="shared" si="14"/>
        <v>4400</v>
      </c>
      <c r="O116" s="26" t="s">
        <v>315</v>
      </c>
    </row>
    <row r="117" spans="1:15" s="3" customFormat="1" ht="43.5" customHeight="1">
      <c r="A117" s="18" t="s">
        <v>290</v>
      </c>
      <c r="B117" s="19"/>
      <c r="C117" s="20" t="s">
        <v>77</v>
      </c>
      <c r="D117" s="20"/>
      <c r="E117" s="50">
        <f>SUM(J108:J116)</f>
        <v>50000</v>
      </c>
      <c r="F117" s="33"/>
      <c r="G117" s="34" t="s">
        <v>78</v>
      </c>
      <c r="H117" s="34"/>
      <c r="I117" s="39">
        <f>SUM(M108:M116)</f>
        <v>32400</v>
      </c>
      <c r="J117" s="40"/>
      <c r="K117" s="41" t="s">
        <v>79</v>
      </c>
      <c r="L117" s="39">
        <f>E117+I117</f>
        <v>82400</v>
      </c>
      <c r="M117" s="40"/>
      <c r="N117" s="40"/>
      <c r="O117" s="46"/>
    </row>
    <row r="118" spans="1:15" s="3" customFormat="1" ht="42" customHeight="1">
      <c r="A118" s="11" t="s">
        <v>316</v>
      </c>
      <c r="B118" s="11">
        <v>105</v>
      </c>
      <c r="C118" s="10" t="s">
        <v>317</v>
      </c>
      <c r="D118" s="12">
        <v>83.05999999999995</v>
      </c>
      <c r="E118" s="26" t="s">
        <v>318</v>
      </c>
      <c r="F118" s="10" t="s">
        <v>23</v>
      </c>
      <c r="G118" s="10"/>
      <c r="H118" s="10"/>
      <c r="I118" s="10"/>
      <c r="J118" s="10">
        <v>10000</v>
      </c>
      <c r="K118" s="38"/>
      <c r="L118" s="38"/>
      <c r="M118" s="38">
        <f t="shared" si="13"/>
        <v>0</v>
      </c>
      <c r="N118" s="10">
        <f t="shared" si="14"/>
        <v>10000</v>
      </c>
      <c r="O118" s="11"/>
    </row>
    <row r="119" spans="1:15" s="3" customFormat="1" ht="42" customHeight="1">
      <c r="A119" s="11" t="s">
        <v>316</v>
      </c>
      <c r="B119" s="11">
        <f aca="true" t="shared" si="16" ref="B119:B132">B118+1</f>
        <v>106</v>
      </c>
      <c r="C119" s="10" t="s">
        <v>319</v>
      </c>
      <c r="D119" s="12">
        <v>83.03999999999996</v>
      </c>
      <c r="E119" s="26" t="s">
        <v>320</v>
      </c>
      <c r="F119" s="10" t="s">
        <v>23</v>
      </c>
      <c r="G119" s="10"/>
      <c r="H119" s="10"/>
      <c r="I119" s="10"/>
      <c r="J119" s="10">
        <v>10000</v>
      </c>
      <c r="K119" s="38"/>
      <c r="L119" s="38"/>
      <c r="M119" s="38">
        <f t="shared" si="13"/>
        <v>0</v>
      </c>
      <c r="N119" s="10">
        <f t="shared" si="14"/>
        <v>10000</v>
      </c>
      <c r="O119" s="11"/>
    </row>
    <row r="120" spans="1:15" s="3" customFormat="1" ht="42" customHeight="1">
      <c r="A120" s="11" t="s">
        <v>316</v>
      </c>
      <c r="B120" s="11">
        <f t="shared" si="16"/>
        <v>107</v>
      </c>
      <c r="C120" s="10" t="s">
        <v>321</v>
      </c>
      <c r="D120" s="12">
        <v>82</v>
      </c>
      <c r="E120" s="26" t="s">
        <v>322</v>
      </c>
      <c r="F120" s="10" t="s">
        <v>23</v>
      </c>
      <c r="G120" s="10"/>
      <c r="H120" s="10"/>
      <c r="I120" s="10"/>
      <c r="J120" s="10">
        <v>10000</v>
      </c>
      <c r="K120" s="38">
        <v>5000</v>
      </c>
      <c r="L120" s="38"/>
      <c r="M120" s="38">
        <f t="shared" si="13"/>
        <v>5000</v>
      </c>
      <c r="N120" s="10">
        <f t="shared" si="14"/>
        <v>15000</v>
      </c>
      <c r="O120" s="53" t="s">
        <v>323</v>
      </c>
    </row>
    <row r="121" spans="1:15" s="3" customFormat="1" ht="42" customHeight="1">
      <c r="A121" s="11" t="s">
        <v>316</v>
      </c>
      <c r="B121" s="11">
        <f t="shared" si="16"/>
        <v>108</v>
      </c>
      <c r="C121" s="10" t="s">
        <v>324</v>
      </c>
      <c r="D121" s="12">
        <v>77.1099999999999</v>
      </c>
      <c r="E121" s="26" t="s">
        <v>325</v>
      </c>
      <c r="F121" s="10" t="s">
        <v>27</v>
      </c>
      <c r="G121" s="10">
        <v>2244</v>
      </c>
      <c r="H121" s="10">
        <f>ROUNDDOWN(G121,-2)</f>
        <v>2200</v>
      </c>
      <c r="I121" s="10">
        <f>2500-H121</f>
        <v>300</v>
      </c>
      <c r="J121" s="10">
        <f>I121*12</f>
        <v>3600</v>
      </c>
      <c r="K121" s="38">
        <v>4200</v>
      </c>
      <c r="L121" s="38"/>
      <c r="M121" s="38">
        <f t="shared" si="13"/>
        <v>4200</v>
      </c>
      <c r="N121" s="10">
        <f t="shared" si="14"/>
        <v>7800</v>
      </c>
      <c r="O121" s="53" t="s">
        <v>326</v>
      </c>
    </row>
    <row r="122" spans="1:15" s="3" customFormat="1" ht="42" customHeight="1">
      <c r="A122" s="11" t="s">
        <v>316</v>
      </c>
      <c r="B122" s="11">
        <f t="shared" si="16"/>
        <v>109</v>
      </c>
      <c r="C122" s="10" t="s">
        <v>327</v>
      </c>
      <c r="D122" s="12">
        <v>77.06999999999994</v>
      </c>
      <c r="E122" s="26" t="s">
        <v>328</v>
      </c>
      <c r="F122" s="10" t="s">
        <v>23</v>
      </c>
      <c r="G122" s="10"/>
      <c r="H122" s="10"/>
      <c r="I122" s="10"/>
      <c r="J122" s="10">
        <v>10000</v>
      </c>
      <c r="K122" s="38"/>
      <c r="L122" s="38"/>
      <c r="M122" s="38">
        <f t="shared" si="13"/>
        <v>0</v>
      </c>
      <c r="N122" s="10">
        <f t="shared" si="14"/>
        <v>10000</v>
      </c>
      <c r="O122" s="11"/>
    </row>
    <row r="123" spans="1:15" s="3" customFormat="1" ht="42" customHeight="1">
      <c r="A123" s="11" t="s">
        <v>316</v>
      </c>
      <c r="B123" s="11">
        <f t="shared" si="16"/>
        <v>110</v>
      </c>
      <c r="C123" s="10" t="s">
        <v>329</v>
      </c>
      <c r="D123" s="12">
        <v>75.07999999999993</v>
      </c>
      <c r="E123" s="26" t="s">
        <v>330</v>
      </c>
      <c r="F123" s="10" t="s">
        <v>23</v>
      </c>
      <c r="G123" s="10"/>
      <c r="H123" s="10"/>
      <c r="I123" s="10"/>
      <c r="J123" s="10">
        <v>10000</v>
      </c>
      <c r="K123" s="38"/>
      <c r="L123" s="38"/>
      <c r="M123" s="38">
        <f t="shared" si="13"/>
        <v>0</v>
      </c>
      <c r="N123" s="10">
        <f t="shared" si="14"/>
        <v>10000</v>
      </c>
      <c r="O123" s="11"/>
    </row>
    <row r="124" spans="1:15" s="3" customFormat="1" ht="42" customHeight="1">
      <c r="A124" s="11" t="s">
        <v>316</v>
      </c>
      <c r="B124" s="11">
        <f t="shared" si="16"/>
        <v>111</v>
      </c>
      <c r="C124" s="10" t="s">
        <v>331</v>
      </c>
      <c r="D124" s="12">
        <v>73.00999999999999</v>
      </c>
      <c r="E124" s="26" t="s">
        <v>332</v>
      </c>
      <c r="F124" s="10" t="s">
        <v>23</v>
      </c>
      <c r="G124" s="10"/>
      <c r="H124" s="10"/>
      <c r="I124" s="10"/>
      <c r="J124" s="10">
        <v>10000</v>
      </c>
      <c r="K124" s="38"/>
      <c r="L124" s="38"/>
      <c r="M124" s="38">
        <f t="shared" si="13"/>
        <v>0</v>
      </c>
      <c r="N124" s="10">
        <f t="shared" si="14"/>
        <v>10000</v>
      </c>
      <c r="O124" s="11"/>
    </row>
    <row r="125" spans="1:15" s="3" customFormat="1" ht="42" customHeight="1">
      <c r="A125" s="11" t="s">
        <v>316</v>
      </c>
      <c r="B125" s="11">
        <f t="shared" si="16"/>
        <v>112</v>
      </c>
      <c r="C125" s="10" t="s">
        <v>333</v>
      </c>
      <c r="D125" s="12">
        <v>66</v>
      </c>
      <c r="E125" s="26" t="s">
        <v>334</v>
      </c>
      <c r="F125" s="10" t="s">
        <v>27</v>
      </c>
      <c r="G125" s="10">
        <v>1278</v>
      </c>
      <c r="H125" s="10">
        <f>ROUNDDOWN(G125,-2)</f>
        <v>1200</v>
      </c>
      <c r="I125" s="10">
        <f>2500-H125</f>
        <v>1300</v>
      </c>
      <c r="J125" s="10">
        <f>I125*12</f>
        <v>15600</v>
      </c>
      <c r="K125" s="38">
        <v>5000</v>
      </c>
      <c r="L125" s="38"/>
      <c r="M125" s="38">
        <f t="shared" si="13"/>
        <v>5000</v>
      </c>
      <c r="N125" s="10">
        <f t="shared" si="14"/>
        <v>20600</v>
      </c>
      <c r="O125" s="53" t="s">
        <v>335</v>
      </c>
    </row>
    <row r="126" spans="1:15" s="3" customFormat="1" ht="39" customHeight="1">
      <c r="A126" s="11" t="s">
        <v>316</v>
      </c>
      <c r="B126" s="11">
        <f t="shared" si="16"/>
        <v>113</v>
      </c>
      <c r="C126" s="48" t="s">
        <v>336</v>
      </c>
      <c r="D126" s="49">
        <v>88</v>
      </c>
      <c r="E126" s="51" t="s">
        <v>337</v>
      </c>
      <c r="F126" s="48" t="s">
        <v>27</v>
      </c>
      <c r="G126" s="10"/>
      <c r="H126" s="10"/>
      <c r="I126" s="10"/>
      <c r="J126" s="10"/>
      <c r="K126" s="38">
        <v>5000</v>
      </c>
      <c r="L126" s="38"/>
      <c r="M126" s="38">
        <f t="shared" si="13"/>
        <v>5000</v>
      </c>
      <c r="N126" s="10">
        <f t="shared" si="14"/>
        <v>5000</v>
      </c>
      <c r="O126" s="53" t="s">
        <v>338</v>
      </c>
    </row>
    <row r="127" spans="1:15" s="3" customFormat="1" ht="39" customHeight="1">
      <c r="A127" s="11" t="s">
        <v>316</v>
      </c>
      <c r="B127" s="11">
        <f t="shared" si="16"/>
        <v>114</v>
      </c>
      <c r="C127" s="48" t="s">
        <v>339</v>
      </c>
      <c r="D127" s="49">
        <v>87</v>
      </c>
      <c r="E127" s="51" t="s">
        <v>340</v>
      </c>
      <c r="F127" s="48" t="s">
        <v>27</v>
      </c>
      <c r="G127" s="10"/>
      <c r="H127" s="10"/>
      <c r="I127" s="10"/>
      <c r="J127" s="10"/>
      <c r="K127" s="38">
        <v>5000</v>
      </c>
      <c r="L127" s="38"/>
      <c r="M127" s="38">
        <f t="shared" si="13"/>
        <v>5000</v>
      </c>
      <c r="N127" s="10">
        <f t="shared" si="14"/>
        <v>5000</v>
      </c>
      <c r="O127" s="53" t="s">
        <v>341</v>
      </c>
    </row>
    <row r="128" spans="1:15" s="3" customFormat="1" ht="56.25" customHeight="1">
      <c r="A128" s="11" t="s">
        <v>316</v>
      </c>
      <c r="B128" s="11">
        <f t="shared" si="16"/>
        <v>115</v>
      </c>
      <c r="C128" s="48" t="s">
        <v>342</v>
      </c>
      <c r="D128" s="49">
        <v>85</v>
      </c>
      <c r="E128" s="51" t="s">
        <v>343</v>
      </c>
      <c r="F128" s="48" t="s">
        <v>27</v>
      </c>
      <c r="G128" s="10"/>
      <c r="H128" s="10"/>
      <c r="I128" s="10"/>
      <c r="J128" s="10"/>
      <c r="K128" s="38">
        <v>5000</v>
      </c>
      <c r="L128" s="38">
        <v>200</v>
      </c>
      <c r="M128" s="38">
        <f t="shared" si="13"/>
        <v>5200</v>
      </c>
      <c r="N128" s="10">
        <f t="shared" si="14"/>
        <v>5200</v>
      </c>
      <c r="O128" s="53" t="s">
        <v>344</v>
      </c>
    </row>
    <row r="129" spans="1:15" s="3" customFormat="1" ht="36" customHeight="1">
      <c r="A129" s="11" t="s">
        <v>316</v>
      </c>
      <c r="B129" s="11">
        <f t="shared" si="16"/>
        <v>116</v>
      </c>
      <c r="C129" s="48" t="s">
        <v>345</v>
      </c>
      <c r="D129" s="49">
        <v>85</v>
      </c>
      <c r="E129" s="51" t="s">
        <v>346</v>
      </c>
      <c r="F129" s="48" t="s">
        <v>27</v>
      </c>
      <c r="G129" s="10"/>
      <c r="H129" s="10"/>
      <c r="I129" s="10"/>
      <c r="J129" s="10"/>
      <c r="K129" s="38">
        <v>5000</v>
      </c>
      <c r="L129" s="38"/>
      <c r="M129" s="38">
        <f t="shared" si="13"/>
        <v>5000</v>
      </c>
      <c r="N129" s="10">
        <f t="shared" si="14"/>
        <v>5000</v>
      </c>
      <c r="O129" s="53" t="s">
        <v>347</v>
      </c>
    </row>
    <row r="130" spans="1:15" s="3" customFormat="1" ht="36" customHeight="1">
      <c r="A130" s="11" t="s">
        <v>316</v>
      </c>
      <c r="B130" s="11">
        <f t="shared" si="16"/>
        <v>117</v>
      </c>
      <c r="C130" s="48" t="s">
        <v>348</v>
      </c>
      <c r="D130" s="49">
        <v>84</v>
      </c>
      <c r="E130" s="51" t="s">
        <v>349</v>
      </c>
      <c r="F130" s="48" t="s">
        <v>27</v>
      </c>
      <c r="G130" s="10"/>
      <c r="H130" s="10"/>
      <c r="I130" s="10"/>
      <c r="J130" s="10"/>
      <c r="K130" s="38">
        <v>5000</v>
      </c>
      <c r="L130" s="38"/>
      <c r="M130" s="38">
        <f t="shared" si="13"/>
        <v>5000</v>
      </c>
      <c r="N130" s="10">
        <f t="shared" si="14"/>
        <v>5000</v>
      </c>
      <c r="O130" s="53" t="s">
        <v>350</v>
      </c>
    </row>
    <row r="131" spans="1:15" s="3" customFormat="1" ht="36" customHeight="1">
      <c r="A131" s="11" t="s">
        <v>316</v>
      </c>
      <c r="B131" s="11">
        <f t="shared" si="16"/>
        <v>118</v>
      </c>
      <c r="C131" s="48" t="s">
        <v>351</v>
      </c>
      <c r="D131" s="54">
        <v>81</v>
      </c>
      <c r="E131" s="51" t="s">
        <v>352</v>
      </c>
      <c r="F131" s="48" t="s">
        <v>27</v>
      </c>
      <c r="G131" s="10"/>
      <c r="H131" s="10"/>
      <c r="I131" s="10"/>
      <c r="J131" s="10"/>
      <c r="K131" s="38">
        <v>5000</v>
      </c>
      <c r="L131" s="38"/>
      <c r="M131" s="38">
        <f t="shared" si="13"/>
        <v>5000</v>
      </c>
      <c r="N131" s="10">
        <f t="shared" si="14"/>
        <v>5000</v>
      </c>
      <c r="O131" s="53" t="s">
        <v>353</v>
      </c>
    </row>
    <row r="132" spans="1:15" s="3" customFormat="1" ht="36" customHeight="1">
      <c r="A132" s="11" t="s">
        <v>316</v>
      </c>
      <c r="B132" s="11">
        <f t="shared" si="16"/>
        <v>119</v>
      </c>
      <c r="C132" s="48" t="s">
        <v>354</v>
      </c>
      <c r="D132" s="54">
        <v>54</v>
      </c>
      <c r="E132" s="51" t="s">
        <v>355</v>
      </c>
      <c r="F132" s="48" t="s">
        <v>23</v>
      </c>
      <c r="G132" s="10"/>
      <c r="H132" s="10"/>
      <c r="I132" s="10"/>
      <c r="J132" s="10"/>
      <c r="K132" s="38">
        <v>2600</v>
      </c>
      <c r="L132" s="38"/>
      <c r="M132" s="38">
        <f t="shared" si="13"/>
        <v>2600</v>
      </c>
      <c r="N132" s="10">
        <f t="shared" si="14"/>
        <v>2600</v>
      </c>
      <c r="O132" s="53" t="s">
        <v>356</v>
      </c>
    </row>
    <row r="133" spans="1:15" s="3" customFormat="1" ht="43.5" customHeight="1">
      <c r="A133" s="18" t="s">
        <v>316</v>
      </c>
      <c r="B133" s="19"/>
      <c r="C133" s="34" t="s">
        <v>77</v>
      </c>
      <c r="D133" s="34"/>
      <c r="E133" s="32">
        <f>SUM(J118:J132)</f>
        <v>79200</v>
      </c>
      <c r="F133" s="33"/>
      <c r="G133" s="34" t="s">
        <v>78</v>
      </c>
      <c r="H133" s="34"/>
      <c r="I133" s="39">
        <f>SUM(M118:M132)</f>
        <v>47000</v>
      </c>
      <c r="J133" s="40"/>
      <c r="K133" s="41" t="s">
        <v>79</v>
      </c>
      <c r="L133" s="39">
        <f>E133+I133</f>
        <v>126200</v>
      </c>
      <c r="M133" s="40"/>
      <c r="N133" s="40"/>
      <c r="O133" s="46"/>
    </row>
    <row r="134" spans="1:15" s="3" customFormat="1" ht="42" customHeight="1">
      <c r="A134" s="11" t="s">
        <v>357</v>
      </c>
      <c r="B134" s="11">
        <v>120</v>
      </c>
      <c r="C134" s="10" t="s">
        <v>358</v>
      </c>
      <c r="D134" s="12">
        <v>95.01</v>
      </c>
      <c r="E134" s="26" t="s">
        <v>359</v>
      </c>
      <c r="F134" s="10" t="s">
        <v>23</v>
      </c>
      <c r="G134" s="10"/>
      <c r="H134" s="10"/>
      <c r="I134" s="10"/>
      <c r="J134" s="10">
        <v>10000</v>
      </c>
      <c r="K134" s="38">
        <v>5800</v>
      </c>
      <c r="L134" s="38"/>
      <c r="M134" s="38">
        <f aca="true" t="shared" si="17" ref="M134:M144">K134+L134</f>
        <v>5800</v>
      </c>
      <c r="N134" s="10">
        <f aca="true" t="shared" si="18" ref="N134:N144">J134+M134</f>
        <v>15800</v>
      </c>
      <c r="O134" s="26" t="s">
        <v>360</v>
      </c>
    </row>
    <row r="135" spans="1:15" s="3" customFormat="1" ht="42" customHeight="1">
      <c r="A135" s="11" t="s">
        <v>357</v>
      </c>
      <c r="B135" s="11">
        <f aca="true" t="shared" si="19" ref="B135:B144">B134+1</f>
        <v>121</v>
      </c>
      <c r="C135" s="10" t="s">
        <v>361</v>
      </c>
      <c r="D135" s="12">
        <v>71.03999999999996</v>
      </c>
      <c r="E135" s="26" t="s">
        <v>362</v>
      </c>
      <c r="F135" s="10" t="s">
        <v>27</v>
      </c>
      <c r="G135" s="10">
        <v>1779</v>
      </c>
      <c r="H135" s="10">
        <f>ROUNDDOWN(G135,-2)</f>
        <v>1700</v>
      </c>
      <c r="I135" s="10">
        <f>2500-H135</f>
        <v>800</v>
      </c>
      <c r="J135" s="10">
        <f>I135*12</f>
        <v>9600</v>
      </c>
      <c r="K135" s="38"/>
      <c r="L135" s="38"/>
      <c r="M135" s="38">
        <f t="shared" si="17"/>
        <v>0</v>
      </c>
      <c r="N135" s="10">
        <f t="shared" si="18"/>
        <v>9600</v>
      </c>
      <c r="O135" s="26"/>
    </row>
    <row r="136" spans="1:15" s="3" customFormat="1" ht="171" customHeight="1">
      <c r="A136" s="11" t="s">
        <v>357</v>
      </c>
      <c r="B136" s="11">
        <f t="shared" si="19"/>
        <v>122</v>
      </c>
      <c r="C136" s="10" t="s">
        <v>363</v>
      </c>
      <c r="D136" s="12">
        <v>60.08999999999992</v>
      </c>
      <c r="E136" s="26" t="s">
        <v>364</v>
      </c>
      <c r="F136" s="11" t="s">
        <v>23</v>
      </c>
      <c r="G136" s="11"/>
      <c r="H136" s="11"/>
      <c r="I136" s="11"/>
      <c r="J136" s="10">
        <v>10000</v>
      </c>
      <c r="K136" s="38">
        <v>3400</v>
      </c>
      <c r="L136" s="38">
        <v>200</v>
      </c>
      <c r="M136" s="38">
        <f t="shared" si="17"/>
        <v>3600</v>
      </c>
      <c r="N136" s="10">
        <f t="shared" si="18"/>
        <v>13600</v>
      </c>
      <c r="O136" s="59" t="s">
        <v>365</v>
      </c>
    </row>
    <row r="137" spans="1:15" s="3" customFormat="1" ht="39" customHeight="1">
      <c r="A137" s="11" t="s">
        <v>357</v>
      </c>
      <c r="B137" s="11">
        <f t="shared" si="19"/>
        <v>123</v>
      </c>
      <c r="C137" s="10" t="s">
        <v>366</v>
      </c>
      <c r="D137" s="12">
        <v>70.01999999999998</v>
      </c>
      <c r="E137" s="26" t="s">
        <v>367</v>
      </c>
      <c r="F137" s="10" t="s">
        <v>23</v>
      </c>
      <c r="G137" s="10"/>
      <c r="H137" s="10"/>
      <c r="I137" s="10"/>
      <c r="J137" s="10">
        <v>10000</v>
      </c>
      <c r="K137" s="38"/>
      <c r="L137" s="38"/>
      <c r="M137" s="38">
        <f t="shared" si="17"/>
        <v>0</v>
      </c>
      <c r="N137" s="10">
        <f t="shared" si="18"/>
        <v>10000</v>
      </c>
      <c r="O137" s="11"/>
    </row>
    <row r="138" spans="1:15" s="3" customFormat="1" ht="39" customHeight="1">
      <c r="A138" s="11" t="s">
        <v>357</v>
      </c>
      <c r="B138" s="11">
        <f t="shared" si="19"/>
        <v>124</v>
      </c>
      <c r="C138" s="10" t="s">
        <v>368</v>
      </c>
      <c r="D138" s="12">
        <v>76.05999999999995</v>
      </c>
      <c r="E138" s="26" t="s">
        <v>369</v>
      </c>
      <c r="F138" s="10" t="s">
        <v>23</v>
      </c>
      <c r="G138" s="10"/>
      <c r="H138" s="10"/>
      <c r="I138" s="10"/>
      <c r="J138" s="10">
        <v>10000</v>
      </c>
      <c r="K138" s="38"/>
      <c r="L138" s="38"/>
      <c r="M138" s="38">
        <f t="shared" si="17"/>
        <v>0</v>
      </c>
      <c r="N138" s="10">
        <f t="shared" si="18"/>
        <v>10000</v>
      </c>
      <c r="O138" s="11"/>
    </row>
    <row r="139" spans="1:15" s="3" customFormat="1" ht="34.5" customHeight="1">
      <c r="A139" s="11" t="s">
        <v>357</v>
      </c>
      <c r="B139" s="11">
        <f t="shared" si="19"/>
        <v>125</v>
      </c>
      <c r="C139" s="10" t="s">
        <v>370</v>
      </c>
      <c r="D139" s="12">
        <v>55.01999999999998</v>
      </c>
      <c r="E139" s="26" t="s">
        <v>371</v>
      </c>
      <c r="F139" s="10" t="s">
        <v>229</v>
      </c>
      <c r="G139" s="10">
        <v>2275</v>
      </c>
      <c r="H139" s="10">
        <f>ROUNDDOWN(G139,-2)</f>
        <v>2200</v>
      </c>
      <c r="I139" s="10">
        <f>3500-H139</f>
        <v>1300</v>
      </c>
      <c r="J139" s="10">
        <f>I139*12</f>
        <v>15600</v>
      </c>
      <c r="K139" s="38"/>
      <c r="L139" s="38"/>
      <c r="M139" s="38">
        <f t="shared" si="17"/>
        <v>0</v>
      </c>
      <c r="N139" s="10">
        <f t="shared" si="18"/>
        <v>15600</v>
      </c>
      <c r="O139" s="11"/>
    </row>
    <row r="140" spans="1:15" s="3" customFormat="1" ht="34.5" customHeight="1">
      <c r="A140" s="11" t="s">
        <v>357</v>
      </c>
      <c r="B140" s="11">
        <f t="shared" si="19"/>
        <v>126</v>
      </c>
      <c r="C140" s="10" t="s">
        <v>372</v>
      </c>
      <c r="D140" s="12">
        <v>64.06999999999994</v>
      </c>
      <c r="E140" s="26" t="s">
        <v>373</v>
      </c>
      <c r="F140" s="10" t="s">
        <v>23</v>
      </c>
      <c r="G140" s="10"/>
      <c r="H140" s="10"/>
      <c r="I140" s="10"/>
      <c r="J140" s="10">
        <v>10000</v>
      </c>
      <c r="K140" s="38"/>
      <c r="L140" s="38"/>
      <c r="M140" s="38">
        <f t="shared" si="17"/>
        <v>0</v>
      </c>
      <c r="N140" s="10">
        <f t="shared" si="18"/>
        <v>10000</v>
      </c>
      <c r="O140" s="11"/>
    </row>
    <row r="141" spans="1:15" s="3" customFormat="1" ht="72" customHeight="1">
      <c r="A141" s="11" t="s">
        <v>357</v>
      </c>
      <c r="B141" s="11">
        <f t="shared" si="19"/>
        <v>127</v>
      </c>
      <c r="C141" s="11" t="s">
        <v>374</v>
      </c>
      <c r="D141" s="11">
        <v>95</v>
      </c>
      <c r="E141" s="26" t="s">
        <v>375</v>
      </c>
      <c r="F141" s="10" t="s">
        <v>27</v>
      </c>
      <c r="G141" s="10"/>
      <c r="H141" s="10"/>
      <c r="I141" s="10"/>
      <c r="J141" s="10"/>
      <c r="K141" s="38">
        <v>5800</v>
      </c>
      <c r="L141" s="38">
        <v>500</v>
      </c>
      <c r="M141" s="38">
        <f t="shared" si="17"/>
        <v>6300</v>
      </c>
      <c r="N141" s="10">
        <f t="shared" si="18"/>
        <v>6300</v>
      </c>
      <c r="O141" s="26" t="s">
        <v>376</v>
      </c>
    </row>
    <row r="142" spans="1:15" s="3" customFormat="1" ht="66" customHeight="1">
      <c r="A142" s="11" t="s">
        <v>357</v>
      </c>
      <c r="B142" s="11">
        <f t="shared" si="19"/>
        <v>128</v>
      </c>
      <c r="C142" s="11" t="s">
        <v>377</v>
      </c>
      <c r="D142" s="11">
        <v>94</v>
      </c>
      <c r="E142" s="26" t="s">
        <v>378</v>
      </c>
      <c r="F142" s="10" t="s">
        <v>27</v>
      </c>
      <c r="G142" s="10"/>
      <c r="H142" s="10"/>
      <c r="I142" s="10"/>
      <c r="J142" s="10"/>
      <c r="K142" s="38">
        <v>5800</v>
      </c>
      <c r="L142" s="38">
        <v>500</v>
      </c>
      <c r="M142" s="38">
        <f t="shared" si="17"/>
        <v>6300</v>
      </c>
      <c r="N142" s="10">
        <f t="shared" si="18"/>
        <v>6300</v>
      </c>
      <c r="O142" s="26" t="s">
        <v>379</v>
      </c>
    </row>
    <row r="143" spans="1:15" s="3" customFormat="1" ht="66" customHeight="1">
      <c r="A143" s="11" t="s">
        <v>357</v>
      </c>
      <c r="B143" s="11">
        <f t="shared" si="19"/>
        <v>129</v>
      </c>
      <c r="C143" s="11" t="s">
        <v>380</v>
      </c>
      <c r="D143" s="11">
        <v>88</v>
      </c>
      <c r="E143" s="26" t="s">
        <v>381</v>
      </c>
      <c r="F143" s="10" t="s">
        <v>27</v>
      </c>
      <c r="G143" s="10"/>
      <c r="H143" s="10"/>
      <c r="I143" s="10"/>
      <c r="J143" s="10"/>
      <c r="K143" s="38">
        <v>5000</v>
      </c>
      <c r="L143" s="38">
        <v>500</v>
      </c>
      <c r="M143" s="38">
        <f t="shared" si="17"/>
        <v>5500</v>
      </c>
      <c r="N143" s="10">
        <f t="shared" si="18"/>
        <v>5500</v>
      </c>
      <c r="O143" s="26" t="s">
        <v>382</v>
      </c>
    </row>
    <row r="144" spans="1:15" s="3" customFormat="1" ht="105" customHeight="1">
      <c r="A144" s="11" t="s">
        <v>357</v>
      </c>
      <c r="B144" s="11">
        <f t="shared" si="19"/>
        <v>130</v>
      </c>
      <c r="C144" s="11" t="s">
        <v>383</v>
      </c>
      <c r="D144" s="11">
        <v>70</v>
      </c>
      <c r="E144" s="26" t="s">
        <v>384</v>
      </c>
      <c r="F144" s="11" t="s">
        <v>27</v>
      </c>
      <c r="G144" s="10"/>
      <c r="H144" s="10"/>
      <c r="I144" s="10"/>
      <c r="J144" s="10"/>
      <c r="K144" s="38">
        <v>4200</v>
      </c>
      <c r="L144" s="38">
        <v>200</v>
      </c>
      <c r="M144" s="38">
        <f t="shared" si="17"/>
        <v>4400</v>
      </c>
      <c r="N144" s="10">
        <f t="shared" si="18"/>
        <v>4400</v>
      </c>
      <c r="O144" s="26" t="s">
        <v>385</v>
      </c>
    </row>
    <row r="145" spans="1:15" s="3" customFormat="1" ht="43.5" customHeight="1">
      <c r="A145" s="15" t="s">
        <v>357</v>
      </c>
      <c r="B145" s="16"/>
      <c r="C145" s="31" t="s">
        <v>77</v>
      </c>
      <c r="D145" s="31"/>
      <c r="E145" s="55">
        <f>SUM(J134:J144)</f>
        <v>75200</v>
      </c>
      <c r="F145" s="55"/>
      <c r="G145" s="31" t="s">
        <v>78</v>
      </c>
      <c r="H145" s="31"/>
      <c r="I145" s="39">
        <f>SUM(M134:M144)</f>
        <v>31900</v>
      </c>
      <c r="J145" s="40"/>
      <c r="K145" s="41" t="s">
        <v>79</v>
      </c>
      <c r="L145" s="39">
        <f>E145+I145</f>
        <v>107100</v>
      </c>
      <c r="M145" s="40"/>
      <c r="N145" s="40"/>
      <c r="O145" s="46"/>
    </row>
    <row r="146" spans="1:15" s="3" customFormat="1" ht="42.75" customHeight="1">
      <c r="A146" s="11" t="s">
        <v>386</v>
      </c>
      <c r="B146" s="11">
        <v>131</v>
      </c>
      <c r="C146" s="10" t="s">
        <v>387</v>
      </c>
      <c r="D146" s="12">
        <v>73</v>
      </c>
      <c r="E146" s="26" t="s">
        <v>388</v>
      </c>
      <c r="F146" s="10" t="s">
        <v>23</v>
      </c>
      <c r="G146" s="10"/>
      <c r="H146" s="10"/>
      <c r="I146" s="10"/>
      <c r="J146" s="10">
        <v>10000</v>
      </c>
      <c r="K146" s="38">
        <v>4200</v>
      </c>
      <c r="L146" s="38">
        <v>500</v>
      </c>
      <c r="M146" s="38">
        <f aca="true" t="shared" si="20" ref="M146:M153">K146+L146</f>
        <v>4700</v>
      </c>
      <c r="N146" s="10">
        <f aca="true" t="shared" si="21" ref="N146:N153">J146+M146</f>
        <v>14700</v>
      </c>
      <c r="O146" s="53" t="s">
        <v>389</v>
      </c>
    </row>
    <row r="147" spans="1:15" s="3" customFormat="1" ht="54" customHeight="1">
      <c r="A147" s="11" t="s">
        <v>386</v>
      </c>
      <c r="B147" s="11">
        <f aca="true" t="shared" si="22" ref="B147:B153">B146+1</f>
        <v>132</v>
      </c>
      <c r="C147" s="10" t="s">
        <v>390</v>
      </c>
      <c r="D147" s="12">
        <v>70.04999999999995</v>
      </c>
      <c r="E147" s="26" t="s">
        <v>391</v>
      </c>
      <c r="F147" s="10" t="s">
        <v>23</v>
      </c>
      <c r="G147" s="10"/>
      <c r="H147" s="10"/>
      <c r="I147" s="10"/>
      <c r="J147" s="10">
        <v>10000</v>
      </c>
      <c r="K147" s="38">
        <v>4200</v>
      </c>
      <c r="L147" s="38"/>
      <c r="M147" s="38">
        <f t="shared" si="20"/>
        <v>4200</v>
      </c>
      <c r="N147" s="10">
        <f t="shared" si="21"/>
        <v>14200</v>
      </c>
      <c r="O147" s="26" t="s">
        <v>392</v>
      </c>
    </row>
    <row r="148" spans="1:15" s="3" customFormat="1" ht="36.75" customHeight="1">
      <c r="A148" s="11" t="s">
        <v>386</v>
      </c>
      <c r="B148" s="11">
        <f t="shared" si="22"/>
        <v>133</v>
      </c>
      <c r="C148" s="10" t="s">
        <v>393</v>
      </c>
      <c r="D148" s="12">
        <v>64.08999999999992</v>
      </c>
      <c r="E148" s="26" t="s">
        <v>394</v>
      </c>
      <c r="F148" s="10" t="s">
        <v>23</v>
      </c>
      <c r="G148" s="10"/>
      <c r="H148" s="10"/>
      <c r="I148" s="10"/>
      <c r="J148" s="10">
        <v>10000</v>
      </c>
      <c r="K148" s="38"/>
      <c r="L148" s="38"/>
      <c r="M148" s="38">
        <f t="shared" si="20"/>
        <v>0</v>
      </c>
      <c r="N148" s="10">
        <f t="shared" si="21"/>
        <v>10000</v>
      </c>
      <c r="O148" s="11"/>
    </row>
    <row r="149" spans="1:15" s="3" customFormat="1" ht="36.75" customHeight="1">
      <c r="A149" s="11" t="s">
        <v>386</v>
      </c>
      <c r="B149" s="11">
        <f t="shared" si="22"/>
        <v>134</v>
      </c>
      <c r="C149" s="48" t="s">
        <v>395</v>
      </c>
      <c r="D149" s="49">
        <v>84</v>
      </c>
      <c r="E149" s="51" t="s">
        <v>396</v>
      </c>
      <c r="F149" s="48" t="s">
        <v>27</v>
      </c>
      <c r="G149" s="10"/>
      <c r="H149" s="10"/>
      <c r="I149" s="10"/>
      <c r="J149" s="10"/>
      <c r="K149" s="38">
        <v>5000</v>
      </c>
      <c r="L149" s="38"/>
      <c r="M149" s="38">
        <f t="shared" si="20"/>
        <v>5000</v>
      </c>
      <c r="N149" s="10">
        <f t="shared" si="21"/>
        <v>5000</v>
      </c>
      <c r="O149" s="53" t="s">
        <v>397</v>
      </c>
    </row>
    <row r="150" spans="1:15" s="3" customFormat="1" ht="36.75" customHeight="1">
      <c r="A150" s="11" t="s">
        <v>386</v>
      </c>
      <c r="B150" s="11">
        <f t="shared" si="22"/>
        <v>135</v>
      </c>
      <c r="C150" s="48" t="s">
        <v>398</v>
      </c>
      <c r="D150" s="49">
        <v>84</v>
      </c>
      <c r="E150" s="51" t="s">
        <v>399</v>
      </c>
      <c r="F150" s="48" t="s">
        <v>27</v>
      </c>
      <c r="G150" s="10"/>
      <c r="H150" s="10"/>
      <c r="I150" s="10"/>
      <c r="J150" s="10"/>
      <c r="K150" s="38">
        <v>5000</v>
      </c>
      <c r="L150" s="38"/>
      <c r="M150" s="38">
        <f t="shared" si="20"/>
        <v>5000</v>
      </c>
      <c r="N150" s="10">
        <f t="shared" si="21"/>
        <v>5000</v>
      </c>
      <c r="O150" s="53" t="s">
        <v>400</v>
      </c>
    </row>
    <row r="151" spans="1:15" s="3" customFormat="1" ht="36.75" customHeight="1">
      <c r="A151" s="11" t="s">
        <v>386</v>
      </c>
      <c r="B151" s="11">
        <f t="shared" si="22"/>
        <v>136</v>
      </c>
      <c r="C151" s="48" t="s">
        <v>401</v>
      </c>
      <c r="D151" s="49">
        <v>78</v>
      </c>
      <c r="E151" s="51" t="s">
        <v>402</v>
      </c>
      <c r="F151" s="48" t="s">
        <v>27</v>
      </c>
      <c r="G151" s="10"/>
      <c r="H151" s="10"/>
      <c r="I151" s="10"/>
      <c r="J151" s="10"/>
      <c r="K151" s="38">
        <v>4500</v>
      </c>
      <c r="L151" s="38"/>
      <c r="M151" s="38">
        <f t="shared" si="20"/>
        <v>4500</v>
      </c>
      <c r="N151" s="10">
        <f t="shared" si="21"/>
        <v>4500</v>
      </c>
      <c r="O151" s="53" t="s">
        <v>403</v>
      </c>
    </row>
    <row r="152" spans="1:15" s="3" customFormat="1" ht="81" customHeight="1">
      <c r="A152" s="11" t="s">
        <v>386</v>
      </c>
      <c r="B152" s="11">
        <f t="shared" si="22"/>
        <v>137</v>
      </c>
      <c r="C152" s="48" t="s">
        <v>404</v>
      </c>
      <c r="D152" s="49">
        <v>74</v>
      </c>
      <c r="E152" s="51" t="s">
        <v>405</v>
      </c>
      <c r="F152" s="48" t="s">
        <v>27</v>
      </c>
      <c r="G152" s="10"/>
      <c r="H152" s="10"/>
      <c r="I152" s="10"/>
      <c r="J152" s="10"/>
      <c r="K152" s="38">
        <v>4200</v>
      </c>
      <c r="L152" s="38">
        <v>200</v>
      </c>
      <c r="M152" s="38">
        <f t="shared" si="20"/>
        <v>4400</v>
      </c>
      <c r="N152" s="10">
        <f t="shared" si="21"/>
        <v>4400</v>
      </c>
      <c r="O152" s="53" t="s">
        <v>406</v>
      </c>
    </row>
    <row r="153" spans="1:15" s="3" customFormat="1" ht="33.75" customHeight="1">
      <c r="A153" s="11" t="s">
        <v>386</v>
      </c>
      <c r="B153" s="11">
        <f t="shared" si="22"/>
        <v>138</v>
      </c>
      <c r="C153" s="13" t="s">
        <v>407</v>
      </c>
      <c r="D153" s="13">
        <v>93</v>
      </c>
      <c r="E153" s="25" t="s">
        <v>408</v>
      </c>
      <c r="F153" s="10"/>
      <c r="G153" s="10"/>
      <c r="H153" s="10"/>
      <c r="I153" s="10"/>
      <c r="J153" s="10"/>
      <c r="K153" s="38">
        <v>5800</v>
      </c>
      <c r="L153" s="38"/>
      <c r="M153" s="38">
        <f t="shared" si="20"/>
        <v>5800</v>
      </c>
      <c r="N153" s="10">
        <f t="shared" si="21"/>
        <v>5800</v>
      </c>
      <c r="O153" s="43" t="s">
        <v>409</v>
      </c>
    </row>
    <row r="154" spans="1:15" s="3" customFormat="1" ht="43.5" customHeight="1">
      <c r="A154" s="18" t="s">
        <v>386</v>
      </c>
      <c r="B154" s="19"/>
      <c r="C154" s="20" t="s">
        <v>77</v>
      </c>
      <c r="D154" s="20"/>
      <c r="E154" s="32">
        <f>SUM(J146:J153)</f>
        <v>30000</v>
      </c>
      <c r="F154" s="32"/>
      <c r="G154" s="34" t="s">
        <v>78</v>
      </c>
      <c r="H154" s="34"/>
      <c r="I154" s="39">
        <f>SUM(M146:M153)</f>
        <v>33600</v>
      </c>
      <c r="J154" s="40"/>
      <c r="K154" s="41" t="s">
        <v>79</v>
      </c>
      <c r="L154" s="39">
        <f>E154+I154</f>
        <v>63600</v>
      </c>
      <c r="M154" s="40"/>
      <c r="N154" s="40"/>
      <c r="O154" s="46"/>
    </row>
    <row r="155" spans="1:15" s="3" customFormat="1" ht="58.5" customHeight="1">
      <c r="A155" s="11" t="s">
        <v>410</v>
      </c>
      <c r="B155" s="11">
        <v>140</v>
      </c>
      <c r="C155" s="10" t="s">
        <v>411</v>
      </c>
      <c r="D155" s="10">
        <v>90</v>
      </c>
      <c r="E155" s="26" t="s">
        <v>412</v>
      </c>
      <c r="F155" s="48" t="s">
        <v>27</v>
      </c>
      <c r="G155" s="10"/>
      <c r="H155" s="10"/>
      <c r="I155" s="10"/>
      <c r="J155" s="10"/>
      <c r="K155" s="38">
        <v>5800</v>
      </c>
      <c r="L155" s="38"/>
      <c r="M155" s="38">
        <f aca="true" t="shared" si="23" ref="M154:M192">K155+L155</f>
        <v>5800</v>
      </c>
      <c r="N155" s="10">
        <f aca="true" t="shared" si="24" ref="N154:N190">J155+M155</f>
        <v>5800</v>
      </c>
      <c r="O155" s="26" t="s">
        <v>413</v>
      </c>
    </row>
    <row r="156" spans="1:15" s="3" customFormat="1" ht="48" customHeight="1">
      <c r="A156" s="11" t="s">
        <v>410</v>
      </c>
      <c r="B156" s="11">
        <f aca="true" t="shared" si="25" ref="B154:B192">B155+1</f>
        <v>141</v>
      </c>
      <c r="C156" s="10" t="s">
        <v>414</v>
      </c>
      <c r="D156" s="10">
        <v>89</v>
      </c>
      <c r="E156" s="26" t="s">
        <v>415</v>
      </c>
      <c r="F156" s="48" t="s">
        <v>27</v>
      </c>
      <c r="G156" s="10"/>
      <c r="H156" s="10"/>
      <c r="I156" s="10"/>
      <c r="J156" s="10"/>
      <c r="K156" s="38">
        <v>5000</v>
      </c>
      <c r="L156" s="38"/>
      <c r="M156" s="38">
        <f t="shared" si="23"/>
        <v>5000</v>
      </c>
      <c r="N156" s="10">
        <f t="shared" si="24"/>
        <v>5000</v>
      </c>
      <c r="O156" s="26" t="s">
        <v>416</v>
      </c>
    </row>
    <row r="157" spans="1:15" s="3" customFormat="1" ht="48" customHeight="1">
      <c r="A157" s="11" t="s">
        <v>410</v>
      </c>
      <c r="B157" s="11">
        <f t="shared" si="25"/>
        <v>142</v>
      </c>
      <c r="C157" s="10" t="s">
        <v>417</v>
      </c>
      <c r="D157" s="10">
        <v>89</v>
      </c>
      <c r="E157" s="26" t="s">
        <v>418</v>
      </c>
      <c r="F157" s="48" t="s">
        <v>27</v>
      </c>
      <c r="G157" s="10"/>
      <c r="H157" s="10"/>
      <c r="I157" s="10"/>
      <c r="J157" s="10"/>
      <c r="K157" s="38">
        <v>5000</v>
      </c>
      <c r="L157" s="38"/>
      <c r="M157" s="38">
        <f t="shared" si="23"/>
        <v>5000</v>
      </c>
      <c r="N157" s="10">
        <f t="shared" si="24"/>
        <v>5000</v>
      </c>
      <c r="O157" s="26" t="s">
        <v>419</v>
      </c>
    </row>
    <row r="158" spans="1:15" s="3" customFormat="1" ht="46.5" customHeight="1">
      <c r="A158" s="11" t="s">
        <v>410</v>
      </c>
      <c r="B158" s="11">
        <f t="shared" si="25"/>
        <v>143</v>
      </c>
      <c r="C158" s="10" t="s">
        <v>420</v>
      </c>
      <c r="D158" s="10">
        <v>87</v>
      </c>
      <c r="E158" s="26" t="s">
        <v>421</v>
      </c>
      <c r="F158" s="48" t="s">
        <v>27</v>
      </c>
      <c r="G158" s="10"/>
      <c r="H158" s="10"/>
      <c r="I158" s="10"/>
      <c r="J158" s="10"/>
      <c r="K158" s="38">
        <v>5000</v>
      </c>
      <c r="L158" s="38"/>
      <c r="M158" s="38">
        <f t="shared" si="23"/>
        <v>5000</v>
      </c>
      <c r="N158" s="10">
        <f t="shared" si="24"/>
        <v>5000</v>
      </c>
      <c r="O158" s="26" t="s">
        <v>422</v>
      </c>
    </row>
    <row r="159" spans="1:15" s="3" customFormat="1" ht="46.5" customHeight="1">
      <c r="A159" s="11" t="s">
        <v>410</v>
      </c>
      <c r="B159" s="11">
        <f t="shared" si="25"/>
        <v>144</v>
      </c>
      <c r="C159" s="10" t="s">
        <v>423</v>
      </c>
      <c r="D159" s="10">
        <v>83</v>
      </c>
      <c r="E159" s="26" t="s">
        <v>424</v>
      </c>
      <c r="F159" s="48" t="s">
        <v>27</v>
      </c>
      <c r="G159" s="10"/>
      <c r="H159" s="10"/>
      <c r="I159" s="10"/>
      <c r="J159" s="10"/>
      <c r="K159" s="38">
        <v>5000</v>
      </c>
      <c r="L159" s="38"/>
      <c r="M159" s="38">
        <f t="shared" si="23"/>
        <v>5000</v>
      </c>
      <c r="N159" s="10">
        <f t="shared" si="24"/>
        <v>5000</v>
      </c>
      <c r="O159" s="26" t="s">
        <v>425</v>
      </c>
    </row>
    <row r="160" spans="1:15" s="3" customFormat="1" ht="55.5" customHeight="1">
      <c r="A160" s="11" t="s">
        <v>410</v>
      </c>
      <c r="B160" s="11">
        <f t="shared" si="25"/>
        <v>145</v>
      </c>
      <c r="C160" s="10" t="s">
        <v>426</v>
      </c>
      <c r="D160" s="10">
        <v>82</v>
      </c>
      <c r="E160" s="26" t="s">
        <v>427</v>
      </c>
      <c r="F160" s="48" t="s">
        <v>27</v>
      </c>
      <c r="G160" s="10"/>
      <c r="H160" s="10"/>
      <c r="I160" s="10"/>
      <c r="J160" s="10"/>
      <c r="K160" s="38">
        <v>5000</v>
      </c>
      <c r="L160" s="38">
        <v>500</v>
      </c>
      <c r="M160" s="38">
        <f t="shared" si="23"/>
        <v>5500</v>
      </c>
      <c r="N160" s="10">
        <f t="shared" si="24"/>
        <v>5500</v>
      </c>
      <c r="O160" s="26" t="s">
        <v>428</v>
      </c>
    </row>
    <row r="161" spans="1:15" s="3" customFormat="1" ht="38.25" customHeight="1">
      <c r="A161" s="11" t="s">
        <v>410</v>
      </c>
      <c r="B161" s="11">
        <f t="shared" si="25"/>
        <v>146</v>
      </c>
      <c r="C161" s="10" t="s">
        <v>429</v>
      </c>
      <c r="D161" s="10">
        <v>79</v>
      </c>
      <c r="E161" s="26" t="s">
        <v>430</v>
      </c>
      <c r="F161" s="48" t="s">
        <v>27</v>
      </c>
      <c r="G161" s="10"/>
      <c r="H161" s="10"/>
      <c r="I161" s="10"/>
      <c r="J161" s="10"/>
      <c r="K161" s="38">
        <v>4200</v>
      </c>
      <c r="L161" s="38"/>
      <c r="M161" s="38">
        <f t="shared" si="23"/>
        <v>4200</v>
      </c>
      <c r="N161" s="10">
        <f t="shared" si="24"/>
        <v>4200</v>
      </c>
      <c r="O161" s="26" t="s">
        <v>431</v>
      </c>
    </row>
    <row r="162" spans="1:15" s="3" customFormat="1" ht="52.5" customHeight="1">
      <c r="A162" s="11" t="s">
        <v>410</v>
      </c>
      <c r="B162" s="11">
        <f t="shared" si="25"/>
        <v>147</v>
      </c>
      <c r="C162" s="10" t="s">
        <v>432</v>
      </c>
      <c r="D162" s="10">
        <v>65</v>
      </c>
      <c r="E162" s="26" t="s">
        <v>433</v>
      </c>
      <c r="F162" s="48" t="s">
        <v>27</v>
      </c>
      <c r="G162" s="10"/>
      <c r="H162" s="10"/>
      <c r="I162" s="10"/>
      <c r="J162" s="10"/>
      <c r="K162" s="38">
        <v>3400</v>
      </c>
      <c r="L162" s="38"/>
      <c r="M162" s="38">
        <f t="shared" si="23"/>
        <v>3400</v>
      </c>
      <c r="N162" s="10">
        <f t="shared" si="24"/>
        <v>3400</v>
      </c>
      <c r="O162" s="26" t="s">
        <v>434</v>
      </c>
    </row>
    <row r="163" spans="1:15" s="3" customFormat="1" ht="84" customHeight="1">
      <c r="A163" s="11" t="s">
        <v>410</v>
      </c>
      <c r="B163" s="11">
        <f t="shared" si="25"/>
        <v>148</v>
      </c>
      <c r="C163" s="10" t="s">
        <v>435</v>
      </c>
      <c r="D163" s="10">
        <v>52</v>
      </c>
      <c r="E163" s="26" t="s">
        <v>436</v>
      </c>
      <c r="F163" s="10" t="s">
        <v>229</v>
      </c>
      <c r="G163" s="10"/>
      <c r="H163" s="10"/>
      <c r="I163" s="10"/>
      <c r="J163" s="10"/>
      <c r="K163" s="38">
        <v>2600</v>
      </c>
      <c r="L163" s="38"/>
      <c r="M163" s="38">
        <f t="shared" si="23"/>
        <v>2600</v>
      </c>
      <c r="N163" s="10">
        <f t="shared" si="24"/>
        <v>2600</v>
      </c>
      <c r="O163" s="26" t="s">
        <v>437</v>
      </c>
    </row>
    <row r="164" spans="1:15" s="3" customFormat="1" ht="43.5" customHeight="1">
      <c r="A164" s="15" t="s">
        <v>410</v>
      </c>
      <c r="B164" s="16"/>
      <c r="C164" s="17" t="s">
        <v>77</v>
      </c>
      <c r="D164" s="17"/>
      <c r="E164" s="55">
        <f>SUM(J155:J163)</f>
        <v>0</v>
      </c>
      <c r="F164" s="30"/>
      <c r="G164" s="31" t="s">
        <v>78</v>
      </c>
      <c r="H164" s="31"/>
      <c r="I164" s="39">
        <f>SUM(M155:M163)</f>
        <v>41500</v>
      </c>
      <c r="J164" s="40"/>
      <c r="K164" s="41" t="s">
        <v>79</v>
      </c>
      <c r="L164" s="39">
        <f>E164+I164</f>
        <v>41500</v>
      </c>
      <c r="M164" s="40"/>
      <c r="N164" s="40"/>
      <c r="O164" s="46"/>
    </row>
    <row r="165" spans="1:15" s="3" customFormat="1" ht="120" customHeight="1">
      <c r="A165" s="11" t="s">
        <v>438</v>
      </c>
      <c r="B165" s="11">
        <v>149</v>
      </c>
      <c r="C165" s="10" t="s">
        <v>439</v>
      </c>
      <c r="D165" s="12">
        <v>88</v>
      </c>
      <c r="E165" s="26" t="s">
        <v>440</v>
      </c>
      <c r="F165" s="10" t="s">
        <v>23</v>
      </c>
      <c r="G165" s="10"/>
      <c r="H165" s="10"/>
      <c r="I165" s="10"/>
      <c r="J165" s="10">
        <v>10000</v>
      </c>
      <c r="K165" s="38">
        <v>5000</v>
      </c>
      <c r="L165" s="38"/>
      <c r="M165" s="38">
        <f t="shared" si="23"/>
        <v>5000</v>
      </c>
      <c r="N165" s="10">
        <f t="shared" si="24"/>
        <v>15000</v>
      </c>
      <c r="O165" s="26" t="s">
        <v>441</v>
      </c>
    </row>
    <row r="166" spans="1:15" s="3" customFormat="1" ht="36" customHeight="1">
      <c r="A166" s="11" t="s">
        <v>438</v>
      </c>
      <c r="B166" s="11">
        <f t="shared" si="25"/>
        <v>150</v>
      </c>
      <c r="C166" s="10" t="s">
        <v>442</v>
      </c>
      <c r="D166" s="12">
        <v>83.05999999999995</v>
      </c>
      <c r="E166" s="26" t="s">
        <v>443</v>
      </c>
      <c r="F166" s="10" t="s">
        <v>23</v>
      </c>
      <c r="G166" s="10"/>
      <c r="H166" s="10"/>
      <c r="I166" s="10"/>
      <c r="J166" s="10">
        <v>10000</v>
      </c>
      <c r="K166" s="38"/>
      <c r="L166" s="38"/>
      <c r="M166" s="38">
        <f t="shared" si="23"/>
        <v>0</v>
      </c>
      <c r="N166" s="10">
        <f t="shared" si="24"/>
        <v>10000</v>
      </c>
      <c r="O166" s="11"/>
    </row>
    <row r="167" spans="1:15" s="3" customFormat="1" ht="94.5" customHeight="1">
      <c r="A167" s="11" t="s">
        <v>438</v>
      </c>
      <c r="B167" s="11">
        <f t="shared" si="25"/>
        <v>151</v>
      </c>
      <c r="C167" s="10" t="s">
        <v>444</v>
      </c>
      <c r="D167" s="12">
        <v>79.1099999999999</v>
      </c>
      <c r="E167" s="26" t="s">
        <v>445</v>
      </c>
      <c r="F167" s="10" t="s">
        <v>23</v>
      </c>
      <c r="G167" s="10"/>
      <c r="H167" s="10"/>
      <c r="I167" s="10"/>
      <c r="J167" s="10">
        <v>10000</v>
      </c>
      <c r="K167" s="38">
        <v>4200</v>
      </c>
      <c r="L167" s="38"/>
      <c r="M167" s="38">
        <f t="shared" si="23"/>
        <v>4200</v>
      </c>
      <c r="N167" s="10">
        <f t="shared" si="24"/>
        <v>14200</v>
      </c>
      <c r="O167" s="26" t="s">
        <v>446</v>
      </c>
    </row>
    <row r="168" spans="1:15" s="3" customFormat="1" ht="85.5" customHeight="1">
      <c r="A168" s="11" t="s">
        <v>438</v>
      </c>
      <c r="B168" s="11">
        <f t="shared" si="25"/>
        <v>152</v>
      </c>
      <c r="C168" s="10" t="s">
        <v>447</v>
      </c>
      <c r="D168" s="12">
        <v>73.02999999999997</v>
      </c>
      <c r="E168" s="26" t="s">
        <v>448</v>
      </c>
      <c r="F168" s="10" t="s">
        <v>23</v>
      </c>
      <c r="G168" s="10"/>
      <c r="H168" s="10"/>
      <c r="I168" s="10"/>
      <c r="J168" s="10">
        <v>10000</v>
      </c>
      <c r="K168" s="38">
        <v>4200</v>
      </c>
      <c r="L168" s="38">
        <v>500</v>
      </c>
      <c r="M168" s="38">
        <f t="shared" si="23"/>
        <v>4700</v>
      </c>
      <c r="N168" s="10">
        <f t="shared" si="24"/>
        <v>14700</v>
      </c>
      <c r="O168" s="26" t="s">
        <v>449</v>
      </c>
    </row>
    <row r="169" spans="1:15" s="3" customFormat="1" ht="36" customHeight="1">
      <c r="A169" s="11" t="s">
        <v>438</v>
      </c>
      <c r="B169" s="11">
        <f t="shared" si="25"/>
        <v>153</v>
      </c>
      <c r="C169" s="10" t="s">
        <v>450</v>
      </c>
      <c r="D169" s="12">
        <v>66.03999999999996</v>
      </c>
      <c r="E169" s="26" t="s">
        <v>451</v>
      </c>
      <c r="F169" s="10" t="s">
        <v>23</v>
      </c>
      <c r="G169" s="10"/>
      <c r="H169" s="10"/>
      <c r="I169" s="10"/>
      <c r="J169" s="10">
        <v>10000</v>
      </c>
      <c r="K169" s="38"/>
      <c r="L169" s="38"/>
      <c r="M169" s="38">
        <f t="shared" si="23"/>
        <v>0</v>
      </c>
      <c r="N169" s="10">
        <f t="shared" si="24"/>
        <v>10000</v>
      </c>
      <c r="O169" s="11"/>
    </row>
    <row r="170" spans="1:15" s="3" customFormat="1" ht="36" customHeight="1">
      <c r="A170" s="11" t="s">
        <v>438</v>
      </c>
      <c r="B170" s="11">
        <f t="shared" si="25"/>
        <v>154</v>
      </c>
      <c r="C170" s="10" t="s">
        <v>452</v>
      </c>
      <c r="D170" s="12">
        <v>78</v>
      </c>
      <c r="E170" s="26" t="s">
        <v>453</v>
      </c>
      <c r="F170" s="10" t="s">
        <v>23</v>
      </c>
      <c r="G170" s="10"/>
      <c r="H170" s="10"/>
      <c r="I170" s="10"/>
      <c r="J170" s="10">
        <v>10000</v>
      </c>
      <c r="K170" s="38"/>
      <c r="L170" s="38"/>
      <c r="M170" s="38">
        <f t="shared" si="23"/>
        <v>0</v>
      </c>
      <c r="N170" s="10">
        <f t="shared" si="24"/>
        <v>10000</v>
      </c>
      <c r="O170" s="11"/>
    </row>
    <row r="171" spans="1:15" s="3" customFormat="1" ht="47.25" customHeight="1">
      <c r="A171" s="11" t="s">
        <v>438</v>
      </c>
      <c r="B171" s="11">
        <f t="shared" si="25"/>
        <v>155</v>
      </c>
      <c r="C171" s="10" t="s">
        <v>454</v>
      </c>
      <c r="D171" s="12">
        <v>63.07999999999993</v>
      </c>
      <c r="E171" s="26" t="s">
        <v>455</v>
      </c>
      <c r="F171" s="10" t="s">
        <v>23</v>
      </c>
      <c r="G171" s="10"/>
      <c r="H171" s="10"/>
      <c r="I171" s="10"/>
      <c r="J171" s="10">
        <v>10000</v>
      </c>
      <c r="K171" s="38"/>
      <c r="L171" s="38"/>
      <c r="M171" s="38">
        <f t="shared" si="23"/>
        <v>0</v>
      </c>
      <c r="N171" s="10">
        <f t="shared" si="24"/>
        <v>10000</v>
      </c>
      <c r="O171" s="11"/>
    </row>
    <row r="172" spans="1:15" s="3" customFormat="1" ht="57.75" customHeight="1">
      <c r="A172" s="11" t="s">
        <v>438</v>
      </c>
      <c r="B172" s="11">
        <f t="shared" si="25"/>
        <v>156</v>
      </c>
      <c r="C172" s="11" t="s">
        <v>456</v>
      </c>
      <c r="D172" s="11">
        <v>86</v>
      </c>
      <c r="E172" s="26" t="s">
        <v>457</v>
      </c>
      <c r="F172" s="10" t="s">
        <v>27</v>
      </c>
      <c r="G172" s="10"/>
      <c r="H172" s="10"/>
      <c r="I172" s="10"/>
      <c r="J172" s="10"/>
      <c r="K172" s="38">
        <v>5000</v>
      </c>
      <c r="L172" s="38"/>
      <c r="M172" s="38">
        <f t="shared" si="23"/>
        <v>5000</v>
      </c>
      <c r="N172" s="10">
        <f t="shared" si="24"/>
        <v>5000</v>
      </c>
      <c r="O172" s="26" t="s">
        <v>458</v>
      </c>
    </row>
    <row r="173" spans="1:15" s="3" customFormat="1" ht="39" customHeight="1">
      <c r="A173" s="11" t="s">
        <v>438</v>
      </c>
      <c r="B173" s="11">
        <f t="shared" si="25"/>
        <v>157</v>
      </c>
      <c r="C173" s="11" t="s">
        <v>459</v>
      </c>
      <c r="D173" s="47">
        <v>81</v>
      </c>
      <c r="E173" s="26" t="s">
        <v>460</v>
      </c>
      <c r="F173" s="10" t="s">
        <v>27</v>
      </c>
      <c r="G173" s="10"/>
      <c r="H173" s="10"/>
      <c r="I173" s="10"/>
      <c r="J173" s="10"/>
      <c r="K173" s="38">
        <v>5000</v>
      </c>
      <c r="L173" s="38"/>
      <c r="M173" s="38">
        <f t="shared" si="23"/>
        <v>5000</v>
      </c>
      <c r="N173" s="10">
        <f t="shared" si="24"/>
        <v>5000</v>
      </c>
      <c r="O173" s="26" t="s">
        <v>461</v>
      </c>
    </row>
    <row r="174" spans="1:15" s="3" customFormat="1" ht="39" customHeight="1">
      <c r="A174" s="11" t="s">
        <v>438</v>
      </c>
      <c r="B174" s="11">
        <f t="shared" si="25"/>
        <v>158</v>
      </c>
      <c r="C174" s="11" t="s">
        <v>462</v>
      </c>
      <c r="D174" s="11">
        <v>58</v>
      </c>
      <c r="E174" s="26" t="s">
        <v>463</v>
      </c>
      <c r="F174" s="10" t="s">
        <v>229</v>
      </c>
      <c r="G174" s="10"/>
      <c r="H174" s="10"/>
      <c r="I174" s="10"/>
      <c r="J174" s="10"/>
      <c r="K174" s="38">
        <v>5000</v>
      </c>
      <c r="L174" s="38"/>
      <c r="M174" s="38">
        <f t="shared" si="23"/>
        <v>5000</v>
      </c>
      <c r="N174" s="10">
        <f t="shared" si="24"/>
        <v>5000</v>
      </c>
      <c r="O174" s="26" t="s">
        <v>464</v>
      </c>
    </row>
    <row r="175" spans="1:15" s="3" customFormat="1" ht="57" customHeight="1">
      <c r="A175" s="11" t="s">
        <v>438</v>
      </c>
      <c r="B175" s="11">
        <f t="shared" si="25"/>
        <v>159</v>
      </c>
      <c r="C175" s="11" t="s">
        <v>465</v>
      </c>
      <c r="D175" s="47">
        <v>58</v>
      </c>
      <c r="E175" s="26" t="s">
        <v>466</v>
      </c>
      <c r="F175" s="10" t="s">
        <v>229</v>
      </c>
      <c r="G175" s="10"/>
      <c r="H175" s="10"/>
      <c r="I175" s="10"/>
      <c r="J175" s="10"/>
      <c r="K175" s="38">
        <v>2600</v>
      </c>
      <c r="L175" s="38">
        <v>200</v>
      </c>
      <c r="M175" s="38">
        <f t="shared" si="23"/>
        <v>2800</v>
      </c>
      <c r="N175" s="10">
        <f t="shared" si="24"/>
        <v>2800</v>
      </c>
      <c r="O175" s="26" t="s">
        <v>467</v>
      </c>
    </row>
    <row r="176" spans="1:15" s="3" customFormat="1" ht="66.75" customHeight="1">
      <c r="A176" s="11" t="s">
        <v>438</v>
      </c>
      <c r="B176" s="11">
        <f t="shared" si="25"/>
        <v>160</v>
      </c>
      <c r="C176" s="10" t="s">
        <v>468</v>
      </c>
      <c r="D176" s="10">
        <v>89</v>
      </c>
      <c r="E176" s="56" t="s">
        <v>469</v>
      </c>
      <c r="F176" s="10" t="s">
        <v>27</v>
      </c>
      <c r="G176" s="10"/>
      <c r="H176" s="10"/>
      <c r="I176" s="10"/>
      <c r="J176" s="10"/>
      <c r="K176" s="38">
        <v>5000</v>
      </c>
      <c r="L176" s="38">
        <v>500</v>
      </c>
      <c r="M176" s="38">
        <f t="shared" si="23"/>
        <v>5500</v>
      </c>
      <c r="N176" s="10">
        <f t="shared" si="24"/>
        <v>5500</v>
      </c>
      <c r="O176" s="26" t="s">
        <v>470</v>
      </c>
    </row>
    <row r="177" spans="1:15" s="3" customFormat="1" ht="43.5" customHeight="1">
      <c r="A177" s="11" t="s">
        <v>438</v>
      </c>
      <c r="B177" s="19"/>
      <c r="C177" s="20" t="s">
        <v>77</v>
      </c>
      <c r="D177" s="20"/>
      <c r="E177" s="32">
        <f>SUM(J165:J176)</f>
        <v>70000</v>
      </c>
      <c r="F177" s="32"/>
      <c r="G177" s="34" t="s">
        <v>78</v>
      </c>
      <c r="H177" s="34"/>
      <c r="I177" s="39">
        <f>SUM(M165:M176)</f>
        <v>37200</v>
      </c>
      <c r="J177" s="40"/>
      <c r="K177" s="41" t="s">
        <v>79</v>
      </c>
      <c r="L177" s="39">
        <f>E177+I177</f>
        <v>107200</v>
      </c>
      <c r="M177" s="40"/>
      <c r="N177" s="40"/>
      <c r="O177" s="46"/>
    </row>
    <row r="178" spans="1:15" s="3" customFormat="1" ht="36.75" customHeight="1">
      <c r="A178" s="11" t="s">
        <v>471</v>
      </c>
      <c r="B178" s="11">
        <v>162</v>
      </c>
      <c r="C178" s="10" t="s">
        <v>472</v>
      </c>
      <c r="D178" s="12">
        <v>74.00999999999999</v>
      </c>
      <c r="E178" s="26" t="s">
        <v>473</v>
      </c>
      <c r="F178" s="10" t="s">
        <v>23</v>
      </c>
      <c r="G178" s="10"/>
      <c r="H178" s="10"/>
      <c r="I178" s="10"/>
      <c r="J178" s="10">
        <v>10000</v>
      </c>
      <c r="K178" s="38"/>
      <c r="L178" s="38"/>
      <c r="M178" s="38">
        <f aca="true" t="shared" si="26" ref="M178:M187">K178+L178</f>
        <v>0</v>
      </c>
      <c r="N178" s="10">
        <f aca="true" t="shared" si="27" ref="N178:N187">J178+M178</f>
        <v>10000</v>
      </c>
      <c r="O178" s="11"/>
    </row>
    <row r="179" spans="1:15" s="3" customFormat="1" ht="36.75" customHeight="1">
      <c r="A179" s="11" t="s">
        <v>471</v>
      </c>
      <c r="B179" s="11">
        <f aca="true" t="shared" si="28" ref="B179:B187">B178+1</f>
        <v>163</v>
      </c>
      <c r="C179" s="10" t="s">
        <v>474</v>
      </c>
      <c r="D179" s="12">
        <v>70.02999999999997</v>
      </c>
      <c r="E179" s="26" t="s">
        <v>475</v>
      </c>
      <c r="F179" s="10" t="s">
        <v>23</v>
      </c>
      <c r="G179" s="10"/>
      <c r="H179" s="10"/>
      <c r="I179" s="10"/>
      <c r="J179" s="10">
        <v>10000</v>
      </c>
      <c r="K179" s="38"/>
      <c r="L179" s="38"/>
      <c r="M179" s="38">
        <f t="shared" si="26"/>
        <v>0</v>
      </c>
      <c r="N179" s="10">
        <f t="shared" si="27"/>
        <v>10000</v>
      </c>
      <c r="O179" s="11"/>
    </row>
    <row r="180" spans="1:15" s="3" customFormat="1" ht="36.75" customHeight="1">
      <c r="A180" s="11" t="s">
        <v>471</v>
      </c>
      <c r="B180" s="11">
        <f t="shared" si="28"/>
        <v>164</v>
      </c>
      <c r="C180" s="10" t="s">
        <v>476</v>
      </c>
      <c r="D180" s="12">
        <v>61.00999999999999</v>
      </c>
      <c r="E180" s="26" t="s">
        <v>477</v>
      </c>
      <c r="F180" s="10" t="s">
        <v>23</v>
      </c>
      <c r="G180" s="10"/>
      <c r="H180" s="10"/>
      <c r="I180" s="10"/>
      <c r="J180" s="10">
        <v>10000</v>
      </c>
      <c r="K180" s="38"/>
      <c r="L180" s="38"/>
      <c r="M180" s="38">
        <f t="shared" si="26"/>
        <v>0</v>
      </c>
      <c r="N180" s="10">
        <f t="shared" si="27"/>
        <v>10000</v>
      </c>
      <c r="O180" s="11"/>
    </row>
    <row r="181" spans="1:15" s="3" customFormat="1" ht="36.75" customHeight="1">
      <c r="A181" s="11" t="s">
        <v>471</v>
      </c>
      <c r="B181" s="11">
        <f t="shared" si="28"/>
        <v>165</v>
      </c>
      <c r="C181" s="10" t="s">
        <v>478</v>
      </c>
      <c r="D181" s="12">
        <v>38.07999999999993</v>
      </c>
      <c r="E181" s="26" t="s">
        <v>479</v>
      </c>
      <c r="F181" s="10" t="s">
        <v>229</v>
      </c>
      <c r="G181" s="10">
        <v>2600</v>
      </c>
      <c r="H181" s="10">
        <f>ROUNDDOWN(G181,-2)</f>
        <v>2600</v>
      </c>
      <c r="I181" s="10">
        <f>3500-H181</f>
        <v>900</v>
      </c>
      <c r="J181" s="10">
        <f>I181*12</f>
        <v>10800</v>
      </c>
      <c r="K181" s="38"/>
      <c r="L181" s="38"/>
      <c r="M181" s="38">
        <f t="shared" si="26"/>
        <v>0</v>
      </c>
      <c r="N181" s="10">
        <f t="shared" si="27"/>
        <v>10800</v>
      </c>
      <c r="O181" s="11"/>
    </row>
    <row r="182" spans="1:15" s="3" customFormat="1" ht="36.75" customHeight="1">
      <c r="A182" s="11" t="s">
        <v>471</v>
      </c>
      <c r="B182" s="11">
        <f t="shared" si="28"/>
        <v>166</v>
      </c>
      <c r="C182" s="48" t="s">
        <v>480</v>
      </c>
      <c r="D182" s="49">
        <v>93</v>
      </c>
      <c r="E182" s="51" t="s">
        <v>481</v>
      </c>
      <c r="F182" s="48" t="s">
        <v>27</v>
      </c>
      <c r="G182" s="10"/>
      <c r="H182" s="10"/>
      <c r="I182" s="10"/>
      <c r="J182" s="10"/>
      <c r="K182" s="38">
        <v>5800</v>
      </c>
      <c r="L182" s="38"/>
      <c r="M182" s="38">
        <f t="shared" si="26"/>
        <v>5800</v>
      </c>
      <c r="N182" s="10">
        <f t="shared" si="27"/>
        <v>5800</v>
      </c>
      <c r="O182" s="53" t="s">
        <v>482</v>
      </c>
    </row>
    <row r="183" spans="1:15" s="3" customFormat="1" ht="36.75" customHeight="1">
      <c r="A183" s="11" t="s">
        <v>471</v>
      </c>
      <c r="B183" s="11">
        <f t="shared" si="28"/>
        <v>167</v>
      </c>
      <c r="C183" s="48" t="s">
        <v>483</v>
      </c>
      <c r="D183" s="49">
        <v>90</v>
      </c>
      <c r="E183" s="51" t="s">
        <v>484</v>
      </c>
      <c r="F183" s="48" t="s">
        <v>27</v>
      </c>
      <c r="G183" s="10"/>
      <c r="H183" s="10"/>
      <c r="I183" s="10"/>
      <c r="J183" s="10"/>
      <c r="K183" s="38">
        <v>5800</v>
      </c>
      <c r="L183" s="38"/>
      <c r="M183" s="38">
        <f t="shared" si="26"/>
        <v>5800</v>
      </c>
      <c r="N183" s="10">
        <f t="shared" si="27"/>
        <v>5800</v>
      </c>
      <c r="O183" s="53" t="s">
        <v>485</v>
      </c>
    </row>
    <row r="184" spans="1:15" s="3" customFormat="1" ht="73.5" customHeight="1">
      <c r="A184" s="11" t="s">
        <v>471</v>
      </c>
      <c r="B184" s="11">
        <f t="shared" si="28"/>
        <v>168</v>
      </c>
      <c r="C184" s="48" t="s">
        <v>486</v>
      </c>
      <c r="D184" s="49">
        <v>89</v>
      </c>
      <c r="E184" s="51" t="s">
        <v>487</v>
      </c>
      <c r="F184" s="48" t="s">
        <v>27</v>
      </c>
      <c r="G184" s="10"/>
      <c r="H184" s="10"/>
      <c r="I184" s="10"/>
      <c r="J184" s="10"/>
      <c r="K184" s="38">
        <v>5000</v>
      </c>
      <c r="L184" s="38">
        <v>500</v>
      </c>
      <c r="M184" s="38">
        <f t="shared" si="26"/>
        <v>5500</v>
      </c>
      <c r="N184" s="10">
        <f t="shared" si="27"/>
        <v>5500</v>
      </c>
      <c r="O184" s="53" t="s">
        <v>488</v>
      </c>
    </row>
    <row r="185" spans="1:15" s="3" customFormat="1" ht="48.75" customHeight="1">
      <c r="A185" s="11" t="s">
        <v>471</v>
      </c>
      <c r="B185" s="11">
        <f t="shared" si="28"/>
        <v>169</v>
      </c>
      <c r="C185" s="48" t="s">
        <v>489</v>
      </c>
      <c r="D185" s="49">
        <v>84</v>
      </c>
      <c r="E185" s="51" t="s">
        <v>490</v>
      </c>
      <c r="F185" s="48" t="s">
        <v>27</v>
      </c>
      <c r="G185" s="10"/>
      <c r="H185" s="10"/>
      <c r="I185" s="10"/>
      <c r="J185" s="10"/>
      <c r="K185" s="38">
        <v>5000</v>
      </c>
      <c r="L185" s="38"/>
      <c r="M185" s="38">
        <f t="shared" si="26"/>
        <v>5000</v>
      </c>
      <c r="N185" s="10">
        <f t="shared" si="27"/>
        <v>5000</v>
      </c>
      <c r="O185" s="53" t="s">
        <v>491</v>
      </c>
    </row>
    <row r="186" spans="1:15" s="3" customFormat="1" ht="91.5" customHeight="1">
      <c r="A186" s="11" t="s">
        <v>471</v>
      </c>
      <c r="B186" s="11">
        <f t="shared" si="28"/>
        <v>170</v>
      </c>
      <c r="C186" s="10" t="s">
        <v>492</v>
      </c>
      <c r="D186" s="10">
        <v>85</v>
      </c>
      <c r="E186" s="26" t="s">
        <v>493</v>
      </c>
      <c r="F186" s="57" t="s">
        <v>27</v>
      </c>
      <c r="G186" s="10"/>
      <c r="H186" s="10"/>
      <c r="I186" s="10"/>
      <c r="J186" s="10"/>
      <c r="K186" s="38">
        <v>5000</v>
      </c>
      <c r="L186" s="38">
        <v>1000</v>
      </c>
      <c r="M186" s="38">
        <f t="shared" si="26"/>
        <v>6000</v>
      </c>
      <c r="N186" s="10">
        <f t="shared" si="27"/>
        <v>6000</v>
      </c>
      <c r="O186" s="26" t="s">
        <v>494</v>
      </c>
    </row>
    <row r="187" spans="1:15" s="3" customFormat="1" ht="54" customHeight="1">
      <c r="A187" s="11" t="s">
        <v>471</v>
      </c>
      <c r="B187" s="11">
        <f t="shared" si="28"/>
        <v>171</v>
      </c>
      <c r="C187" s="48" t="s">
        <v>495</v>
      </c>
      <c r="D187" s="48">
        <v>92</v>
      </c>
      <c r="E187" s="58" t="s">
        <v>496</v>
      </c>
      <c r="F187" s="57" t="s">
        <v>27</v>
      </c>
      <c r="G187" s="10"/>
      <c r="H187" s="10"/>
      <c r="I187" s="10"/>
      <c r="J187" s="10"/>
      <c r="K187" s="38">
        <v>5800</v>
      </c>
      <c r="L187" s="38">
        <v>500</v>
      </c>
      <c r="M187" s="38">
        <f t="shared" si="26"/>
        <v>6300</v>
      </c>
      <c r="N187" s="10">
        <f t="shared" si="27"/>
        <v>6300</v>
      </c>
      <c r="O187" s="53" t="s">
        <v>497</v>
      </c>
    </row>
    <row r="188" spans="1:15" s="3" customFormat="1" ht="43.5" customHeight="1">
      <c r="A188" s="11" t="s">
        <v>471</v>
      </c>
      <c r="B188" s="19"/>
      <c r="C188" s="20" t="s">
        <v>77</v>
      </c>
      <c r="D188" s="20"/>
      <c r="E188" s="32">
        <f>SUM(J178:J187)</f>
        <v>40800</v>
      </c>
      <c r="F188" s="32"/>
      <c r="G188" s="34" t="s">
        <v>78</v>
      </c>
      <c r="H188" s="34"/>
      <c r="I188" s="39">
        <f>SUM(M178:M187)</f>
        <v>34400</v>
      </c>
      <c r="J188" s="40"/>
      <c r="K188" s="41" t="s">
        <v>79</v>
      </c>
      <c r="L188" s="39">
        <f>E188+I188</f>
        <v>75200</v>
      </c>
      <c r="M188" s="40"/>
      <c r="N188" s="40"/>
      <c r="O188" s="46"/>
    </row>
    <row r="189" spans="1:15" s="3" customFormat="1" ht="46.5" customHeight="1">
      <c r="A189" s="11" t="s">
        <v>498</v>
      </c>
      <c r="B189" s="11">
        <v>172</v>
      </c>
      <c r="C189" s="10" t="s">
        <v>499</v>
      </c>
      <c r="D189" s="12">
        <v>89.02999999999997</v>
      </c>
      <c r="E189" s="26" t="s">
        <v>500</v>
      </c>
      <c r="F189" s="10" t="s">
        <v>23</v>
      </c>
      <c r="G189" s="10"/>
      <c r="H189" s="10"/>
      <c r="I189" s="10"/>
      <c r="J189" s="10">
        <v>10000</v>
      </c>
      <c r="K189" s="38">
        <v>4500</v>
      </c>
      <c r="L189" s="38"/>
      <c r="M189" s="38">
        <f>K189+L189</f>
        <v>4500</v>
      </c>
      <c r="N189" s="10">
        <f>J189+M189</f>
        <v>14500</v>
      </c>
      <c r="O189" s="26" t="s">
        <v>501</v>
      </c>
    </row>
    <row r="190" spans="1:15" s="3" customFormat="1" ht="46.5" customHeight="1">
      <c r="A190" s="11" t="s">
        <v>498</v>
      </c>
      <c r="B190" s="11">
        <f>B189+1</f>
        <v>173</v>
      </c>
      <c r="C190" s="10" t="s">
        <v>502</v>
      </c>
      <c r="D190" s="12">
        <v>55.02999999999997</v>
      </c>
      <c r="E190" s="26" t="s">
        <v>503</v>
      </c>
      <c r="F190" s="10" t="s">
        <v>229</v>
      </c>
      <c r="G190" s="10">
        <v>2600</v>
      </c>
      <c r="H190" s="10">
        <f>ROUNDDOWN(G190,-2)</f>
        <v>2600</v>
      </c>
      <c r="I190" s="10">
        <f>3500-H190</f>
        <v>900</v>
      </c>
      <c r="J190" s="10">
        <f>I190*12</f>
        <v>10800</v>
      </c>
      <c r="K190" s="38">
        <v>2600</v>
      </c>
      <c r="L190" s="38"/>
      <c r="M190" s="38">
        <f>K190+L190</f>
        <v>2600</v>
      </c>
      <c r="N190" s="10">
        <f aca="true" t="shared" si="29" ref="N190:N221">J190+M190</f>
        <v>13400</v>
      </c>
      <c r="O190" s="53" t="s">
        <v>504</v>
      </c>
    </row>
    <row r="191" spans="1:15" s="3" customFormat="1" ht="51.75" customHeight="1">
      <c r="A191" s="11" t="s">
        <v>498</v>
      </c>
      <c r="B191" s="11">
        <f>B190+1</f>
        <v>174</v>
      </c>
      <c r="C191" s="10" t="s">
        <v>505</v>
      </c>
      <c r="D191" s="12">
        <v>48.09999999999991</v>
      </c>
      <c r="E191" s="26" t="s">
        <v>506</v>
      </c>
      <c r="F191" s="10" t="s">
        <v>229</v>
      </c>
      <c r="G191" s="10">
        <v>2620</v>
      </c>
      <c r="H191" s="10">
        <f>ROUNDDOWN(G191,-2)</f>
        <v>2600</v>
      </c>
      <c r="I191" s="10">
        <f>3500-H191</f>
        <v>900</v>
      </c>
      <c r="J191" s="10">
        <f>I191*12</f>
        <v>10800</v>
      </c>
      <c r="K191" s="38"/>
      <c r="L191" s="38"/>
      <c r="M191" s="38">
        <f>K191+L191</f>
        <v>0</v>
      </c>
      <c r="N191" s="10">
        <f t="shared" si="29"/>
        <v>10800</v>
      </c>
      <c r="O191" s="11"/>
    </row>
    <row r="192" spans="1:15" s="3" customFormat="1" ht="43.5" customHeight="1">
      <c r="A192" s="18" t="s">
        <v>498</v>
      </c>
      <c r="B192" s="19"/>
      <c r="C192" s="20" t="s">
        <v>77</v>
      </c>
      <c r="D192" s="20"/>
      <c r="E192" s="32">
        <f>SUM(J189:J191)</f>
        <v>31600</v>
      </c>
      <c r="F192" s="33"/>
      <c r="G192" s="34" t="s">
        <v>78</v>
      </c>
      <c r="H192" s="34"/>
      <c r="I192" s="39">
        <f>SUM(M189:M191)</f>
        <v>7100</v>
      </c>
      <c r="J192" s="40"/>
      <c r="K192" s="41" t="s">
        <v>79</v>
      </c>
      <c r="L192" s="39">
        <f>E192+I192</f>
        <v>38700</v>
      </c>
      <c r="M192" s="40"/>
      <c r="N192" s="40"/>
      <c r="O192" s="46"/>
    </row>
    <row r="193" spans="1:15" s="3" customFormat="1" ht="59.25" customHeight="1">
      <c r="A193" s="11" t="s">
        <v>507</v>
      </c>
      <c r="B193" s="11">
        <v>175</v>
      </c>
      <c r="C193" s="10" t="s">
        <v>508</v>
      </c>
      <c r="D193" s="12">
        <v>92.01999999999998</v>
      </c>
      <c r="E193" s="26" t="s">
        <v>509</v>
      </c>
      <c r="F193" s="10" t="s">
        <v>23</v>
      </c>
      <c r="G193" s="10"/>
      <c r="H193" s="10"/>
      <c r="I193" s="10"/>
      <c r="J193" s="10">
        <v>10000</v>
      </c>
      <c r="K193" s="38">
        <v>5800</v>
      </c>
      <c r="L193" s="38"/>
      <c r="M193" s="38">
        <f>K193+L193</f>
        <v>5800</v>
      </c>
      <c r="N193" s="10">
        <f t="shared" si="29"/>
        <v>15800</v>
      </c>
      <c r="O193" s="26" t="s">
        <v>510</v>
      </c>
    </row>
    <row r="194" spans="1:15" s="3" customFormat="1" ht="43.5" customHeight="1">
      <c r="A194" s="18" t="s">
        <v>507</v>
      </c>
      <c r="B194" s="19"/>
      <c r="C194" s="20" t="s">
        <v>77</v>
      </c>
      <c r="D194" s="20"/>
      <c r="E194" s="32">
        <f>SUM(J193:J193)</f>
        <v>10000</v>
      </c>
      <c r="F194" s="33"/>
      <c r="G194" s="34" t="s">
        <v>78</v>
      </c>
      <c r="H194" s="34"/>
      <c r="I194" s="39">
        <f>SUM(M193:M193)</f>
        <v>5800</v>
      </c>
      <c r="J194" s="40"/>
      <c r="K194" s="41" t="s">
        <v>79</v>
      </c>
      <c r="L194" s="39">
        <f>E194+I194</f>
        <v>15800</v>
      </c>
      <c r="M194" s="40"/>
      <c r="N194" s="40"/>
      <c r="O194" s="46"/>
    </row>
    <row r="195" spans="1:15" s="3" customFormat="1" ht="51" customHeight="1">
      <c r="A195" s="11" t="s">
        <v>511</v>
      </c>
      <c r="B195" s="11">
        <v>176</v>
      </c>
      <c r="C195" s="60" t="s">
        <v>512</v>
      </c>
      <c r="D195" s="60">
        <v>89</v>
      </c>
      <c r="E195" s="63" t="s">
        <v>513</v>
      </c>
      <c r="F195" s="10" t="s">
        <v>27</v>
      </c>
      <c r="G195" s="10"/>
      <c r="H195" s="10"/>
      <c r="I195" s="10"/>
      <c r="J195" s="10"/>
      <c r="K195" s="38">
        <v>5000</v>
      </c>
      <c r="L195" s="38"/>
      <c r="M195" s="38">
        <f>K195+L195</f>
        <v>5000</v>
      </c>
      <c r="N195" s="10">
        <f t="shared" si="29"/>
        <v>5000</v>
      </c>
      <c r="O195" s="26" t="s">
        <v>514</v>
      </c>
    </row>
    <row r="196" spans="1:15" s="3" customFormat="1" ht="39" customHeight="1">
      <c r="A196" s="11" t="s">
        <v>511</v>
      </c>
      <c r="B196" s="11">
        <f aca="true" t="shared" si="30" ref="B196:B229">B195+1</f>
        <v>177</v>
      </c>
      <c r="C196" s="13" t="s">
        <v>515</v>
      </c>
      <c r="D196" s="13">
        <v>81</v>
      </c>
      <c r="E196" s="25" t="s">
        <v>516</v>
      </c>
      <c r="F196" s="10" t="s">
        <v>27</v>
      </c>
      <c r="G196" s="10"/>
      <c r="H196" s="10"/>
      <c r="I196" s="10"/>
      <c r="J196" s="10"/>
      <c r="K196" s="38">
        <v>5000</v>
      </c>
      <c r="L196" s="38"/>
      <c r="M196" s="38">
        <f>K196+L196</f>
        <v>5000</v>
      </c>
      <c r="N196" s="10">
        <f t="shared" si="29"/>
        <v>5000</v>
      </c>
      <c r="O196" s="26" t="s">
        <v>517</v>
      </c>
    </row>
    <row r="197" spans="1:15" s="3" customFormat="1" ht="39" customHeight="1">
      <c r="A197" s="11" t="s">
        <v>511</v>
      </c>
      <c r="B197" s="11">
        <f t="shared" si="30"/>
        <v>178</v>
      </c>
      <c r="C197" s="13" t="s">
        <v>518</v>
      </c>
      <c r="D197" s="13">
        <v>71</v>
      </c>
      <c r="E197" s="25" t="s">
        <v>519</v>
      </c>
      <c r="F197" s="10" t="s">
        <v>27</v>
      </c>
      <c r="G197" s="10"/>
      <c r="H197" s="10"/>
      <c r="I197" s="10"/>
      <c r="J197" s="10">
        <v>1000</v>
      </c>
      <c r="K197" s="38"/>
      <c r="L197" s="38"/>
      <c r="M197" s="38"/>
      <c r="N197" s="10">
        <f t="shared" si="29"/>
        <v>1000</v>
      </c>
      <c r="O197" s="26" t="s">
        <v>520</v>
      </c>
    </row>
    <row r="198" spans="1:15" s="3" customFormat="1" ht="43.5" customHeight="1">
      <c r="A198" s="18" t="s">
        <v>511</v>
      </c>
      <c r="B198" s="19"/>
      <c r="C198" s="34" t="s">
        <v>77</v>
      </c>
      <c r="D198" s="34"/>
      <c r="E198" s="32">
        <f>SUM(J195:J197)</f>
        <v>1000</v>
      </c>
      <c r="F198" s="32"/>
      <c r="G198" s="34" t="s">
        <v>78</v>
      </c>
      <c r="H198" s="34"/>
      <c r="I198" s="39">
        <f>SUM(M195:M197)</f>
        <v>10000</v>
      </c>
      <c r="J198" s="40"/>
      <c r="K198" s="41" t="s">
        <v>79</v>
      </c>
      <c r="L198" s="39">
        <f>E198+I198</f>
        <v>11000</v>
      </c>
      <c r="M198" s="40"/>
      <c r="N198" s="40"/>
      <c r="O198" s="46"/>
    </row>
    <row r="199" spans="1:15" s="3" customFormat="1" ht="48.75" customHeight="1">
      <c r="A199" s="11" t="s">
        <v>521</v>
      </c>
      <c r="B199" s="11">
        <v>179</v>
      </c>
      <c r="C199" s="10" t="s">
        <v>522</v>
      </c>
      <c r="D199" s="10">
        <v>58</v>
      </c>
      <c r="E199" s="26" t="s">
        <v>523</v>
      </c>
      <c r="F199" s="48" t="s">
        <v>27</v>
      </c>
      <c r="G199" s="10"/>
      <c r="H199" s="10"/>
      <c r="I199" s="10"/>
      <c r="J199" s="10"/>
      <c r="K199" s="38">
        <v>2600</v>
      </c>
      <c r="L199" s="38">
        <v>200</v>
      </c>
      <c r="M199" s="38">
        <f>K199+L199</f>
        <v>2800</v>
      </c>
      <c r="N199" s="10">
        <f t="shared" si="29"/>
        <v>2800</v>
      </c>
      <c r="O199" s="26" t="s">
        <v>524</v>
      </c>
    </row>
    <row r="200" spans="1:15" s="3" customFormat="1" ht="61.5" customHeight="1">
      <c r="A200" s="11" t="s">
        <v>521</v>
      </c>
      <c r="B200" s="11">
        <f t="shared" si="30"/>
        <v>180</v>
      </c>
      <c r="C200" s="10" t="s">
        <v>525</v>
      </c>
      <c r="D200" s="10">
        <v>55</v>
      </c>
      <c r="E200" s="26" t="s">
        <v>523</v>
      </c>
      <c r="F200" s="48" t="s">
        <v>27</v>
      </c>
      <c r="G200" s="10"/>
      <c r="H200" s="10"/>
      <c r="I200" s="10"/>
      <c r="J200" s="10"/>
      <c r="K200" s="38">
        <v>2600</v>
      </c>
      <c r="L200" s="38">
        <v>200</v>
      </c>
      <c r="M200" s="38">
        <f>K200+L200</f>
        <v>2800</v>
      </c>
      <c r="N200" s="10">
        <f t="shared" si="29"/>
        <v>2800</v>
      </c>
      <c r="O200" s="26" t="s">
        <v>526</v>
      </c>
    </row>
    <row r="201" spans="1:15" s="3" customFormat="1" ht="69" customHeight="1">
      <c r="A201" s="11" t="s">
        <v>521</v>
      </c>
      <c r="B201" s="11">
        <f t="shared" si="30"/>
        <v>181</v>
      </c>
      <c r="C201" s="10" t="s">
        <v>527</v>
      </c>
      <c r="D201" s="10">
        <v>46</v>
      </c>
      <c r="E201" s="26" t="s">
        <v>528</v>
      </c>
      <c r="F201" s="10" t="s">
        <v>229</v>
      </c>
      <c r="G201" s="10"/>
      <c r="H201" s="10"/>
      <c r="I201" s="10"/>
      <c r="J201" s="10"/>
      <c r="K201" s="38">
        <v>2600</v>
      </c>
      <c r="L201" s="38"/>
      <c r="M201" s="38">
        <f>K201+L201</f>
        <v>2600</v>
      </c>
      <c r="N201" s="10">
        <f t="shared" si="29"/>
        <v>2600</v>
      </c>
      <c r="O201" s="26" t="s">
        <v>529</v>
      </c>
    </row>
    <row r="202" spans="1:15" s="3" customFormat="1" ht="43.5" customHeight="1">
      <c r="A202" s="18" t="s">
        <v>521</v>
      </c>
      <c r="B202" s="19"/>
      <c r="C202" s="20" t="s">
        <v>77</v>
      </c>
      <c r="D202" s="20"/>
      <c r="E202" s="32">
        <f>SUM(J199:J201)</f>
        <v>0</v>
      </c>
      <c r="F202" s="32"/>
      <c r="G202" s="34" t="s">
        <v>78</v>
      </c>
      <c r="H202" s="34"/>
      <c r="I202" s="39">
        <f>SUM(M199:M201)</f>
        <v>8200</v>
      </c>
      <c r="J202" s="40"/>
      <c r="K202" s="41" t="s">
        <v>79</v>
      </c>
      <c r="L202" s="39">
        <f>E202+I202</f>
        <v>8200</v>
      </c>
      <c r="M202" s="40"/>
      <c r="N202" s="40"/>
      <c r="O202" s="46"/>
    </row>
    <row r="203" spans="1:15" s="3" customFormat="1" ht="40.5" customHeight="1">
      <c r="A203" s="10" t="s">
        <v>530</v>
      </c>
      <c r="B203" s="11">
        <v>182</v>
      </c>
      <c r="C203" s="10" t="s">
        <v>531</v>
      </c>
      <c r="D203" s="12">
        <v>66.00999999999999</v>
      </c>
      <c r="E203" s="26" t="s">
        <v>532</v>
      </c>
      <c r="F203" s="10" t="s">
        <v>27</v>
      </c>
      <c r="G203" s="10">
        <v>2362.35</v>
      </c>
      <c r="H203" s="10">
        <f>ROUNDDOWN(G203,-2)</f>
        <v>2300</v>
      </c>
      <c r="I203" s="10">
        <f>2500-H203</f>
        <v>200</v>
      </c>
      <c r="J203" s="10">
        <f>I203*12</f>
        <v>2400</v>
      </c>
      <c r="K203" s="38"/>
      <c r="L203" s="38"/>
      <c r="M203" s="38">
        <f>K203+L203</f>
        <v>0</v>
      </c>
      <c r="N203" s="10">
        <f t="shared" si="29"/>
        <v>2400</v>
      </c>
      <c r="O203" s="11"/>
    </row>
    <row r="204" spans="1:15" s="3" customFormat="1" ht="40.5" customHeight="1">
      <c r="A204" s="10" t="s">
        <v>530</v>
      </c>
      <c r="B204" s="11">
        <f t="shared" si="30"/>
        <v>183</v>
      </c>
      <c r="C204" s="10" t="s">
        <v>533</v>
      </c>
      <c r="D204" s="38">
        <v>90</v>
      </c>
      <c r="E204" s="26" t="s">
        <v>532</v>
      </c>
      <c r="F204" s="48" t="s">
        <v>27</v>
      </c>
      <c r="G204" s="10"/>
      <c r="H204" s="10"/>
      <c r="I204" s="10"/>
      <c r="J204" s="10"/>
      <c r="K204" s="38">
        <v>5800</v>
      </c>
      <c r="L204" s="38"/>
      <c r="M204" s="38">
        <f>K204+L204</f>
        <v>5800</v>
      </c>
      <c r="N204" s="10">
        <f t="shared" si="29"/>
        <v>5800</v>
      </c>
      <c r="O204" s="26" t="s">
        <v>534</v>
      </c>
    </row>
    <row r="205" spans="1:15" s="3" customFormat="1" ht="40.5" customHeight="1">
      <c r="A205" s="10" t="s">
        <v>530</v>
      </c>
      <c r="B205" s="11">
        <f t="shared" si="30"/>
        <v>184</v>
      </c>
      <c r="C205" s="10" t="s">
        <v>535</v>
      </c>
      <c r="D205" s="38">
        <v>78</v>
      </c>
      <c r="E205" s="26" t="s">
        <v>532</v>
      </c>
      <c r="F205" s="48" t="s">
        <v>27</v>
      </c>
      <c r="G205" s="10"/>
      <c r="H205" s="10"/>
      <c r="I205" s="10"/>
      <c r="J205" s="10"/>
      <c r="K205" s="38">
        <v>5000</v>
      </c>
      <c r="L205" s="38">
        <v>200</v>
      </c>
      <c r="M205" s="38">
        <f>K205+L205</f>
        <v>5200</v>
      </c>
      <c r="N205" s="10">
        <f t="shared" si="29"/>
        <v>5200</v>
      </c>
      <c r="O205" s="26" t="s">
        <v>536</v>
      </c>
    </row>
    <row r="206" spans="1:15" s="3" customFormat="1" ht="43.5" customHeight="1">
      <c r="A206" s="18" t="s">
        <v>530</v>
      </c>
      <c r="B206" s="19"/>
      <c r="C206" s="20" t="s">
        <v>77</v>
      </c>
      <c r="D206" s="20"/>
      <c r="E206" s="32">
        <f>SUM(J203:J205)</f>
        <v>2400</v>
      </c>
      <c r="F206" s="32"/>
      <c r="G206" s="34" t="s">
        <v>78</v>
      </c>
      <c r="H206" s="34"/>
      <c r="I206" s="39">
        <f>SUM(M203:M205)</f>
        <v>11000</v>
      </c>
      <c r="J206" s="40"/>
      <c r="K206" s="41" t="s">
        <v>79</v>
      </c>
      <c r="L206" s="39">
        <f>E206+I206</f>
        <v>13400</v>
      </c>
      <c r="M206" s="40"/>
      <c r="N206" s="40"/>
      <c r="O206" s="46"/>
    </row>
    <row r="207" spans="1:15" s="3" customFormat="1" ht="64.5" customHeight="1">
      <c r="A207" s="11" t="s">
        <v>537</v>
      </c>
      <c r="B207" s="11">
        <v>185</v>
      </c>
      <c r="C207" s="10" t="s">
        <v>538</v>
      </c>
      <c r="D207" s="38">
        <v>88</v>
      </c>
      <c r="E207" s="26" t="s">
        <v>537</v>
      </c>
      <c r="F207" s="48" t="s">
        <v>27</v>
      </c>
      <c r="G207" s="10"/>
      <c r="H207" s="10"/>
      <c r="I207" s="10"/>
      <c r="J207" s="10"/>
      <c r="K207" s="38">
        <v>5000</v>
      </c>
      <c r="L207" s="38">
        <v>200</v>
      </c>
      <c r="M207" s="38">
        <f>K207+L207</f>
        <v>5200</v>
      </c>
      <c r="N207" s="10">
        <f t="shared" si="29"/>
        <v>5200</v>
      </c>
      <c r="O207" s="26" t="s">
        <v>539</v>
      </c>
    </row>
    <row r="208" spans="1:15" s="3" customFormat="1" ht="91.5" customHeight="1">
      <c r="A208" s="11" t="s">
        <v>537</v>
      </c>
      <c r="B208" s="11">
        <f t="shared" si="30"/>
        <v>186</v>
      </c>
      <c r="C208" s="10" t="s">
        <v>540</v>
      </c>
      <c r="D208" s="38">
        <v>83</v>
      </c>
      <c r="E208" s="26" t="s">
        <v>537</v>
      </c>
      <c r="F208" s="48" t="s">
        <v>27</v>
      </c>
      <c r="G208" s="10"/>
      <c r="H208" s="10"/>
      <c r="I208" s="10"/>
      <c r="J208" s="10"/>
      <c r="K208" s="38">
        <v>5000</v>
      </c>
      <c r="L208" s="38">
        <v>200</v>
      </c>
      <c r="M208" s="38">
        <f>K208+L208</f>
        <v>5200</v>
      </c>
      <c r="N208" s="10">
        <f t="shared" si="29"/>
        <v>5200</v>
      </c>
      <c r="O208" s="26" t="s">
        <v>541</v>
      </c>
    </row>
    <row r="209" spans="1:15" s="3" customFormat="1" ht="43.5" customHeight="1">
      <c r="A209" s="18" t="s">
        <v>542</v>
      </c>
      <c r="B209" s="19"/>
      <c r="C209" s="20" t="s">
        <v>77</v>
      </c>
      <c r="D209" s="20"/>
      <c r="E209" s="32">
        <f>SUM(J207:J208)</f>
        <v>0</v>
      </c>
      <c r="F209" s="33"/>
      <c r="G209" s="34" t="s">
        <v>78</v>
      </c>
      <c r="H209" s="34"/>
      <c r="I209" s="39">
        <f>SUM(M207:M208)</f>
        <v>10400</v>
      </c>
      <c r="J209" s="40"/>
      <c r="K209" s="41" t="s">
        <v>79</v>
      </c>
      <c r="L209" s="39">
        <f>E209+I209</f>
        <v>10400</v>
      </c>
      <c r="M209" s="40"/>
      <c r="N209" s="40"/>
      <c r="O209" s="46"/>
    </row>
    <row r="210" spans="1:15" s="3" customFormat="1" ht="51" customHeight="1">
      <c r="A210" s="11" t="s">
        <v>543</v>
      </c>
      <c r="B210" s="11">
        <v>187</v>
      </c>
      <c r="C210" s="10" t="s">
        <v>544</v>
      </c>
      <c r="D210" s="38">
        <v>87</v>
      </c>
      <c r="E210" s="26" t="s">
        <v>545</v>
      </c>
      <c r="F210" s="48" t="s">
        <v>27</v>
      </c>
      <c r="G210" s="10"/>
      <c r="H210" s="10"/>
      <c r="I210" s="10"/>
      <c r="J210" s="10"/>
      <c r="K210" s="38">
        <v>5000</v>
      </c>
      <c r="L210" s="38">
        <v>200</v>
      </c>
      <c r="M210" s="38">
        <f>K210+L210</f>
        <v>5200</v>
      </c>
      <c r="N210" s="10">
        <f>J210+M210</f>
        <v>5200</v>
      </c>
      <c r="O210" s="26" t="s">
        <v>546</v>
      </c>
    </row>
    <row r="211" spans="1:15" s="3" customFormat="1" ht="43.5" customHeight="1">
      <c r="A211" s="11" t="s">
        <v>543</v>
      </c>
      <c r="B211" s="11">
        <f t="shared" si="30"/>
        <v>188</v>
      </c>
      <c r="C211" s="10" t="s">
        <v>547</v>
      </c>
      <c r="D211" s="38">
        <v>82</v>
      </c>
      <c r="E211" s="26" t="s">
        <v>545</v>
      </c>
      <c r="F211" s="48" t="s">
        <v>27</v>
      </c>
      <c r="G211" s="10"/>
      <c r="H211" s="10"/>
      <c r="I211" s="10"/>
      <c r="J211" s="10"/>
      <c r="K211" s="38">
        <v>5000</v>
      </c>
      <c r="L211" s="38"/>
      <c r="M211" s="38">
        <f>K211+L211</f>
        <v>5000</v>
      </c>
      <c r="N211" s="10">
        <f>J211+M211</f>
        <v>5000</v>
      </c>
      <c r="O211" s="26" t="s">
        <v>548</v>
      </c>
    </row>
    <row r="212" spans="1:15" s="3" customFormat="1" ht="43.5" customHeight="1">
      <c r="A212" s="18" t="s">
        <v>543</v>
      </c>
      <c r="B212" s="19"/>
      <c r="C212" s="20" t="s">
        <v>77</v>
      </c>
      <c r="D212" s="20"/>
      <c r="E212" s="32">
        <f>SUM(J210:J211)</f>
        <v>0</v>
      </c>
      <c r="F212" s="32"/>
      <c r="G212" s="34" t="s">
        <v>78</v>
      </c>
      <c r="H212" s="34"/>
      <c r="I212" s="39">
        <f>SUM(M210:M211)</f>
        <v>10200</v>
      </c>
      <c r="J212" s="40"/>
      <c r="K212" s="41" t="s">
        <v>79</v>
      </c>
      <c r="L212" s="39">
        <f>E212+I212</f>
        <v>10200</v>
      </c>
      <c r="M212" s="40"/>
      <c r="N212" s="40"/>
      <c r="O212" s="46"/>
    </row>
    <row r="213" spans="1:15" s="3" customFormat="1" ht="82.5" customHeight="1">
      <c r="A213" s="10" t="s">
        <v>549</v>
      </c>
      <c r="B213" s="11">
        <v>189</v>
      </c>
      <c r="C213" s="10" t="s">
        <v>550</v>
      </c>
      <c r="D213" s="10">
        <v>73</v>
      </c>
      <c r="E213" s="26" t="s">
        <v>551</v>
      </c>
      <c r="F213" s="48" t="s">
        <v>27</v>
      </c>
      <c r="G213" s="10"/>
      <c r="H213" s="10"/>
      <c r="I213" s="10"/>
      <c r="J213" s="10"/>
      <c r="K213" s="38">
        <v>4200</v>
      </c>
      <c r="L213" s="38"/>
      <c r="M213" s="38">
        <f>K213+L213</f>
        <v>4200</v>
      </c>
      <c r="N213" s="10">
        <f>J213+M213</f>
        <v>4200</v>
      </c>
      <c r="O213" s="26" t="s">
        <v>552</v>
      </c>
    </row>
    <row r="214" spans="1:15" s="3" customFormat="1" ht="43.5" customHeight="1">
      <c r="A214" s="18" t="s">
        <v>553</v>
      </c>
      <c r="B214" s="19"/>
      <c r="C214" s="20" t="s">
        <v>77</v>
      </c>
      <c r="D214" s="20"/>
      <c r="E214" s="32">
        <f>SUM(J213:J213)</f>
        <v>0</v>
      </c>
      <c r="F214" s="33"/>
      <c r="G214" s="34" t="s">
        <v>78</v>
      </c>
      <c r="H214" s="34"/>
      <c r="I214" s="39">
        <f>SUM(M213:M213)</f>
        <v>4200</v>
      </c>
      <c r="J214" s="40"/>
      <c r="K214" s="41" t="s">
        <v>79</v>
      </c>
      <c r="L214" s="39">
        <f>E214+I214</f>
        <v>4200</v>
      </c>
      <c r="M214" s="40"/>
      <c r="N214" s="40"/>
      <c r="O214" s="46"/>
    </row>
    <row r="215" spans="1:15" s="3" customFormat="1" ht="33.75" customHeight="1">
      <c r="A215" s="10" t="s">
        <v>554</v>
      </c>
      <c r="B215" s="11">
        <v>191</v>
      </c>
      <c r="C215" s="13" t="s">
        <v>555</v>
      </c>
      <c r="D215" s="13">
        <v>92</v>
      </c>
      <c r="E215" s="25" t="s">
        <v>556</v>
      </c>
      <c r="F215" s="10" t="s">
        <v>27</v>
      </c>
      <c r="G215" s="10"/>
      <c r="H215" s="10"/>
      <c r="I215" s="10"/>
      <c r="J215" s="10"/>
      <c r="K215" s="38">
        <v>5800</v>
      </c>
      <c r="L215" s="38"/>
      <c r="M215" s="38">
        <f>K215+L215</f>
        <v>5800</v>
      </c>
      <c r="N215" s="10">
        <f>J215+M215</f>
        <v>5800</v>
      </c>
      <c r="O215" s="26" t="s">
        <v>557</v>
      </c>
    </row>
    <row r="216" spans="1:15" s="3" customFormat="1" ht="33.75" customHeight="1">
      <c r="A216" s="10" t="s">
        <v>554</v>
      </c>
      <c r="B216" s="11">
        <f>B215+1</f>
        <v>192</v>
      </c>
      <c r="C216" s="48" t="s">
        <v>558</v>
      </c>
      <c r="D216" s="49">
        <v>84</v>
      </c>
      <c r="E216" s="58" t="s">
        <v>556</v>
      </c>
      <c r="F216" s="10" t="s">
        <v>27</v>
      </c>
      <c r="G216" s="10"/>
      <c r="H216" s="10"/>
      <c r="I216" s="10"/>
      <c r="J216" s="10"/>
      <c r="K216" s="38">
        <v>5000</v>
      </c>
      <c r="L216" s="38">
        <v>500</v>
      </c>
      <c r="M216" s="38">
        <f>K216+L216</f>
        <v>5500</v>
      </c>
      <c r="N216" s="10">
        <f>J216+M216</f>
        <v>5500</v>
      </c>
      <c r="O216" s="26" t="s">
        <v>559</v>
      </c>
    </row>
    <row r="217" spans="1:15" s="3" customFormat="1" ht="33.75" customHeight="1">
      <c r="A217" s="18" t="s">
        <v>554</v>
      </c>
      <c r="B217" s="19"/>
      <c r="C217" s="20" t="s">
        <v>77</v>
      </c>
      <c r="D217" s="20"/>
      <c r="E217" s="32">
        <f>SUM(J215:J216)</f>
        <v>0</v>
      </c>
      <c r="F217" s="33"/>
      <c r="G217" s="34" t="s">
        <v>78</v>
      </c>
      <c r="H217" s="34"/>
      <c r="I217" s="39">
        <f>SUM(M215:M216)</f>
        <v>11300</v>
      </c>
      <c r="J217" s="40"/>
      <c r="K217" s="41" t="s">
        <v>79</v>
      </c>
      <c r="L217" s="39">
        <f>E217+I217</f>
        <v>11300</v>
      </c>
      <c r="M217" s="40"/>
      <c r="N217" s="40"/>
      <c r="O217" s="46"/>
    </row>
    <row r="218" spans="1:15" s="3" customFormat="1" ht="124.5" customHeight="1">
      <c r="A218" s="11" t="s">
        <v>560</v>
      </c>
      <c r="B218" s="11">
        <v>193</v>
      </c>
      <c r="C218" s="10" t="s">
        <v>561</v>
      </c>
      <c r="D218" s="12">
        <v>54.1099999999999</v>
      </c>
      <c r="E218" s="26" t="s">
        <v>562</v>
      </c>
      <c r="F218" s="10" t="s">
        <v>27</v>
      </c>
      <c r="G218" s="10">
        <v>2381</v>
      </c>
      <c r="H218" s="10">
        <f>ROUNDDOWN(G218,-2)</f>
        <v>2300</v>
      </c>
      <c r="I218" s="10">
        <f>2500-H218</f>
        <v>200</v>
      </c>
      <c r="J218" s="10">
        <f>I218*12</f>
        <v>2400</v>
      </c>
      <c r="K218" s="38">
        <v>2600</v>
      </c>
      <c r="L218" s="38">
        <v>200</v>
      </c>
      <c r="M218" s="38">
        <f>K218+L218</f>
        <v>2800</v>
      </c>
      <c r="N218" s="10">
        <f>J218+M218</f>
        <v>5200</v>
      </c>
      <c r="O218" s="43" t="s">
        <v>563</v>
      </c>
    </row>
    <row r="219" spans="1:15" s="3" customFormat="1" ht="48.75" customHeight="1">
      <c r="A219" s="11" t="s">
        <v>564</v>
      </c>
      <c r="B219" s="11">
        <f>B218+1</f>
        <v>194</v>
      </c>
      <c r="C219" s="10" t="s">
        <v>565</v>
      </c>
      <c r="D219" s="12">
        <v>85</v>
      </c>
      <c r="E219" s="26" t="s">
        <v>566</v>
      </c>
      <c r="F219" s="10" t="s">
        <v>126</v>
      </c>
      <c r="G219" s="10"/>
      <c r="H219" s="10"/>
      <c r="I219" s="10"/>
      <c r="J219" s="10">
        <v>10000</v>
      </c>
      <c r="K219" s="38"/>
      <c r="L219" s="38"/>
      <c r="M219" s="38">
        <f>K219+L219</f>
        <v>0</v>
      </c>
      <c r="N219" s="10">
        <f>J219+M219</f>
        <v>10000</v>
      </c>
      <c r="O219" s="11"/>
    </row>
    <row r="220" spans="1:15" s="3" customFormat="1" ht="84" customHeight="1">
      <c r="A220" s="11" t="s">
        <v>567</v>
      </c>
      <c r="B220" s="11">
        <f>B219+1</f>
        <v>195</v>
      </c>
      <c r="C220" s="10" t="s">
        <v>568</v>
      </c>
      <c r="D220" s="10">
        <v>86</v>
      </c>
      <c r="E220" s="26" t="s">
        <v>569</v>
      </c>
      <c r="F220" s="48" t="s">
        <v>27</v>
      </c>
      <c r="G220" s="10"/>
      <c r="H220" s="10"/>
      <c r="I220" s="10"/>
      <c r="J220" s="10"/>
      <c r="K220" s="38">
        <v>5000</v>
      </c>
      <c r="L220" s="38">
        <v>200</v>
      </c>
      <c r="M220" s="38">
        <f>K220+L220</f>
        <v>5200</v>
      </c>
      <c r="N220" s="10">
        <f>J220+M220</f>
        <v>5200</v>
      </c>
      <c r="O220" s="26" t="s">
        <v>570</v>
      </c>
    </row>
    <row r="221" spans="1:15" s="3" customFormat="1" ht="48.75" customHeight="1">
      <c r="A221" s="11" t="s">
        <v>567</v>
      </c>
      <c r="B221" s="11"/>
      <c r="C221" s="10" t="s">
        <v>571</v>
      </c>
      <c r="D221" s="61">
        <v>59</v>
      </c>
      <c r="E221" s="61" t="s">
        <v>569</v>
      </c>
      <c r="F221" s="48" t="s">
        <v>27</v>
      </c>
      <c r="G221" s="61"/>
      <c r="H221" s="64"/>
      <c r="I221" s="10"/>
      <c r="J221" s="10"/>
      <c r="K221" s="38">
        <v>2600</v>
      </c>
      <c r="L221" s="38"/>
      <c r="M221" s="38">
        <f>K221+L221</f>
        <v>2600</v>
      </c>
      <c r="N221" s="10">
        <f>J221+M221</f>
        <v>2600</v>
      </c>
      <c r="O221" s="66" t="s">
        <v>572</v>
      </c>
    </row>
    <row r="222" spans="1:15" s="3" customFormat="1" ht="69" customHeight="1">
      <c r="A222" s="10" t="s">
        <v>573</v>
      </c>
      <c r="B222" s="11">
        <f>B220+1</f>
        <v>196</v>
      </c>
      <c r="C222" s="10" t="s">
        <v>574</v>
      </c>
      <c r="D222" s="10">
        <v>84</v>
      </c>
      <c r="E222" s="26" t="s">
        <v>575</v>
      </c>
      <c r="F222" s="48" t="s">
        <v>27</v>
      </c>
      <c r="G222" s="10"/>
      <c r="H222" s="10"/>
      <c r="I222" s="10"/>
      <c r="J222" s="10"/>
      <c r="K222" s="38">
        <v>5000</v>
      </c>
      <c r="L222" s="38"/>
      <c r="M222" s="38">
        <f aca="true" t="shared" si="31" ref="M222:M229">K222+L222</f>
        <v>5000</v>
      </c>
      <c r="N222" s="10">
        <f aca="true" t="shared" si="32" ref="N222:N229">J222+M222</f>
        <v>5000</v>
      </c>
      <c r="O222" s="26" t="s">
        <v>576</v>
      </c>
    </row>
    <row r="223" spans="1:15" s="3" customFormat="1" ht="55.5" customHeight="1">
      <c r="A223" s="11" t="s">
        <v>577</v>
      </c>
      <c r="B223" s="11">
        <f aca="true" t="shared" si="33" ref="B222:B228">B222+1</f>
        <v>197</v>
      </c>
      <c r="C223" s="10" t="s">
        <v>578</v>
      </c>
      <c r="D223" s="10">
        <v>84</v>
      </c>
      <c r="E223" s="26" t="s">
        <v>577</v>
      </c>
      <c r="F223" s="48" t="s">
        <v>27</v>
      </c>
      <c r="G223" s="10"/>
      <c r="H223" s="10"/>
      <c r="I223" s="10"/>
      <c r="J223" s="10"/>
      <c r="K223" s="38">
        <v>5000</v>
      </c>
      <c r="L223" s="38">
        <v>200</v>
      </c>
      <c r="M223" s="38">
        <f t="shared" si="31"/>
        <v>5200</v>
      </c>
      <c r="N223" s="10">
        <f t="shared" si="32"/>
        <v>5200</v>
      </c>
      <c r="O223" s="26" t="s">
        <v>579</v>
      </c>
    </row>
    <row r="224" spans="1:15" s="3" customFormat="1" ht="37.5" customHeight="1">
      <c r="A224" s="11" t="s">
        <v>580</v>
      </c>
      <c r="B224" s="11">
        <f t="shared" si="33"/>
        <v>198</v>
      </c>
      <c r="C224" s="10" t="s">
        <v>581</v>
      </c>
      <c r="D224" s="10">
        <v>91</v>
      </c>
      <c r="E224" s="26" t="s">
        <v>582</v>
      </c>
      <c r="F224" s="48" t="s">
        <v>27</v>
      </c>
      <c r="G224" s="10"/>
      <c r="H224" s="10"/>
      <c r="I224" s="10"/>
      <c r="J224" s="10"/>
      <c r="K224" s="38">
        <v>5800</v>
      </c>
      <c r="L224" s="38">
        <v>400</v>
      </c>
      <c r="M224" s="38">
        <f t="shared" si="31"/>
        <v>6200</v>
      </c>
      <c r="N224" s="10">
        <f t="shared" si="32"/>
        <v>6200</v>
      </c>
      <c r="O224" s="26" t="s">
        <v>583</v>
      </c>
    </row>
    <row r="225" spans="1:15" s="3" customFormat="1" ht="40.5" customHeight="1">
      <c r="A225" s="11" t="s">
        <v>584</v>
      </c>
      <c r="B225" s="11">
        <f t="shared" si="33"/>
        <v>199</v>
      </c>
      <c r="C225" s="10" t="s">
        <v>585</v>
      </c>
      <c r="D225" s="10">
        <v>93</v>
      </c>
      <c r="E225" s="26" t="s">
        <v>584</v>
      </c>
      <c r="F225" s="48" t="s">
        <v>27</v>
      </c>
      <c r="G225" s="10"/>
      <c r="H225" s="10"/>
      <c r="I225" s="10"/>
      <c r="J225" s="10"/>
      <c r="K225" s="38">
        <v>5800</v>
      </c>
      <c r="L225" s="38"/>
      <c r="M225" s="38">
        <f t="shared" si="31"/>
        <v>5800</v>
      </c>
      <c r="N225" s="10">
        <f t="shared" si="32"/>
        <v>5800</v>
      </c>
      <c r="O225" s="26" t="s">
        <v>586</v>
      </c>
    </row>
    <row r="226" spans="1:15" s="3" customFormat="1" ht="40.5" customHeight="1">
      <c r="A226" s="11" t="s">
        <v>587</v>
      </c>
      <c r="B226" s="11">
        <f t="shared" si="33"/>
        <v>200</v>
      </c>
      <c r="C226" s="10" t="s">
        <v>588</v>
      </c>
      <c r="D226" s="10">
        <v>94</v>
      </c>
      <c r="E226" s="26" t="s">
        <v>589</v>
      </c>
      <c r="F226" s="48" t="s">
        <v>27</v>
      </c>
      <c r="G226" s="10"/>
      <c r="H226" s="10"/>
      <c r="I226" s="10"/>
      <c r="J226" s="10"/>
      <c r="K226" s="38">
        <v>5800</v>
      </c>
      <c r="L226" s="38"/>
      <c r="M226" s="38">
        <f t="shared" si="31"/>
        <v>5800</v>
      </c>
      <c r="N226" s="10">
        <f t="shared" si="32"/>
        <v>5800</v>
      </c>
      <c r="O226" s="26" t="s">
        <v>590</v>
      </c>
    </row>
    <row r="227" spans="1:15" s="3" customFormat="1" ht="78" customHeight="1">
      <c r="A227" s="10" t="s">
        <v>591</v>
      </c>
      <c r="B227" s="11">
        <f t="shared" si="33"/>
        <v>201</v>
      </c>
      <c r="C227" s="10" t="s">
        <v>592</v>
      </c>
      <c r="D227" s="10">
        <v>90</v>
      </c>
      <c r="E227" s="26" t="s">
        <v>593</v>
      </c>
      <c r="F227" s="48" t="s">
        <v>27</v>
      </c>
      <c r="G227" s="10"/>
      <c r="H227" s="10"/>
      <c r="I227" s="10"/>
      <c r="J227" s="10"/>
      <c r="K227" s="38">
        <v>5800</v>
      </c>
      <c r="L227" s="38"/>
      <c r="M227" s="38">
        <f t="shared" si="31"/>
        <v>5800</v>
      </c>
      <c r="N227" s="10">
        <f t="shared" si="32"/>
        <v>5800</v>
      </c>
      <c r="O227" s="26" t="s">
        <v>594</v>
      </c>
    </row>
    <row r="228" spans="1:15" s="3" customFormat="1" ht="42.75" customHeight="1">
      <c r="A228" s="10" t="s">
        <v>595</v>
      </c>
      <c r="B228" s="11">
        <f t="shared" si="33"/>
        <v>202</v>
      </c>
      <c r="C228" s="13" t="s">
        <v>596</v>
      </c>
      <c r="D228" s="13">
        <v>90</v>
      </c>
      <c r="E228" s="25" t="s">
        <v>597</v>
      </c>
      <c r="F228" s="48" t="s">
        <v>27</v>
      </c>
      <c r="G228" s="10"/>
      <c r="H228" s="10"/>
      <c r="I228" s="10"/>
      <c r="J228" s="10"/>
      <c r="K228" s="38">
        <v>5800</v>
      </c>
      <c r="L228" s="38"/>
      <c r="M228" s="38">
        <f t="shared" si="31"/>
        <v>5800</v>
      </c>
      <c r="N228" s="10">
        <f t="shared" si="32"/>
        <v>5800</v>
      </c>
      <c r="O228" s="43" t="s">
        <v>598</v>
      </c>
    </row>
    <row r="229" spans="1:15" s="3" customFormat="1" ht="28.5" customHeight="1">
      <c r="A229" s="62" t="s">
        <v>599</v>
      </c>
      <c r="B229" s="32"/>
      <c r="C229" s="32"/>
      <c r="D229" s="32"/>
      <c r="E229" s="32"/>
      <c r="F229" s="32"/>
      <c r="G229" s="32"/>
      <c r="H229" s="32"/>
      <c r="I229" s="65"/>
      <c r="J229" s="10">
        <f>SUM(J5:J228)</f>
        <v>756600</v>
      </c>
      <c r="K229" s="10"/>
      <c r="L229" s="10"/>
      <c r="M229" s="10">
        <f>SUM(M5:M228)</f>
        <v>735100</v>
      </c>
      <c r="N229" s="10">
        <f t="shared" si="32"/>
        <v>1491700</v>
      </c>
      <c r="O229" s="11"/>
    </row>
    <row r="231" ht="13.5">
      <c r="M231">
        <f>1491700-J229-M229</f>
        <v>0</v>
      </c>
    </row>
  </sheetData>
  <sheetProtection/>
  <autoFilter ref="B4:O229"/>
  <mergeCells count="58">
    <mergeCell ref="A2:O2"/>
    <mergeCell ref="B3:F3"/>
    <mergeCell ref="G3:J3"/>
    <mergeCell ref="C25:D25"/>
    <mergeCell ref="G25:H25"/>
    <mergeCell ref="C36:D36"/>
    <mergeCell ref="G36:H36"/>
    <mergeCell ref="C50:D50"/>
    <mergeCell ref="G50:H50"/>
    <mergeCell ref="C54:D54"/>
    <mergeCell ref="G54:H54"/>
    <mergeCell ref="C65:D65"/>
    <mergeCell ref="G65:H65"/>
    <mergeCell ref="C69:D69"/>
    <mergeCell ref="G69:H69"/>
    <mergeCell ref="C74:D74"/>
    <mergeCell ref="G74:H74"/>
    <mergeCell ref="C84:D84"/>
    <mergeCell ref="G84:H84"/>
    <mergeCell ref="C93:D93"/>
    <mergeCell ref="G93:H93"/>
    <mergeCell ref="C102:D102"/>
    <mergeCell ref="G102:H102"/>
    <mergeCell ref="C107:D107"/>
    <mergeCell ref="G107:H107"/>
    <mergeCell ref="C117:D117"/>
    <mergeCell ref="G117:H117"/>
    <mergeCell ref="C133:D133"/>
    <mergeCell ref="G133:H133"/>
    <mergeCell ref="C145:D145"/>
    <mergeCell ref="G145:H145"/>
    <mergeCell ref="C154:D154"/>
    <mergeCell ref="G154:H154"/>
    <mergeCell ref="C164:D164"/>
    <mergeCell ref="G164:H164"/>
    <mergeCell ref="C177:D177"/>
    <mergeCell ref="G177:H177"/>
    <mergeCell ref="C188:D188"/>
    <mergeCell ref="G188:H188"/>
    <mergeCell ref="C192:D192"/>
    <mergeCell ref="G192:H192"/>
    <mergeCell ref="C194:D194"/>
    <mergeCell ref="G194:H194"/>
    <mergeCell ref="C198:D198"/>
    <mergeCell ref="G198:H198"/>
    <mergeCell ref="C202:D202"/>
    <mergeCell ref="G202:H202"/>
    <mergeCell ref="C206:D206"/>
    <mergeCell ref="G206:H206"/>
    <mergeCell ref="C209:D209"/>
    <mergeCell ref="G209:H209"/>
    <mergeCell ref="C212:D212"/>
    <mergeCell ref="G212:H212"/>
    <mergeCell ref="C214:D214"/>
    <mergeCell ref="G214:H214"/>
    <mergeCell ref="C217:D217"/>
    <mergeCell ref="G217:H217"/>
    <mergeCell ref="A229:I229"/>
  </mergeCells>
  <conditionalFormatting sqref="C64">
    <cfRule type="expression" priority="189" dxfId="0" stopIfTrue="1">
      <formula>AND(COUNTIF($C$64,C64)&gt;1,NOT(ISBLANK(C64)))</formula>
    </cfRule>
    <cfRule type="expression" priority="190" dxfId="0" stopIfTrue="1">
      <formula>AND(COUNTIF($C$64,C64)&gt;1,NOT(ISBLANK(C64)))</formula>
    </cfRule>
  </conditionalFormatting>
  <conditionalFormatting sqref="C106">
    <cfRule type="expression" priority="205" dxfId="0" stopIfTrue="1">
      <formula>AND(COUNTIF($C$106,C106)&gt;1,NOT(ISBLANK(C106)))</formula>
    </cfRule>
    <cfRule type="expression" priority="206" dxfId="0" stopIfTrue="1">
      <formula>AND(COUNTIF($C$106,C106)&gt;1,NOT(ISBLANK(C106)))</formula>
    </cfRule>
  </conditionalFormatting>
  <conditionalFormatting sqref="C153">
    <cfRule type="expression" priority="213" dxfId="0" stopIfTrue="1">
      <formula>AND(COUNTIF($C$153,C153)&gt;1,NOT(ISBLANK(C153)))</formula>
    </cfRule>
    <cfRule type="expression" priority="214" dxfId="0" stopIfTrue="1">
      <formula>AND(COUNTIF($C$153,C153)&gt;1,NOT(ISBLANK(C153)))</formula>
    </cfRule>
  </conditionalFormatting>
  <conditionalFormatting sqref="C176">
    <cfRule type="expression" priority="191" dxfId="0" stopIfTrue="1">
      <formula>AND(COUNTIF($C$176,C176)&gt;1,NOT(ISBLANK(C176)))</formula>
    </cfRule>
    <cfRule type="expression" priority="192" dxfId="0" stopIfTrue="1">
      <formula>AND(COUNTIF($C$176,C176)&gt;1,NOT(ISBLANK(C176)))</formula>
    </cfRule>
  </conditionalFormatting>
  <conditionalFormatting sqref="C187">
    <cfRule type="expression" priority="195" dxfId="0" stopIfTrue="1">
      <formula>AND(COUNTIF($C$187,C187)&gt;1,NOT(ISBLANK(C187)))</formula>
    </cfRule>
    <cfRule type="expression" priority="196" dxfId="0" stopIfTrue="1">
      <formula>AND(COUNTIF($C$187,C187)&gt;1,NOT(ISBLANK(C187)))</formula>
    </cfRule>
  </conditionalFormatting>
  <conditionalFormatting sqref="C228">
    <cfRule type="expression" priority="199" dxfId="0" stopIfTrue="1">
      <formula>AND(COUNTIF($C$228,C228)&gt;1,NOT(ISBLANK(C228)))</formula>
    </cfRule>
    <cfRule type="expression" priority="200" dxfId="0" stopIfTrue="1">
      <formula>AND(COUNTIF($C$228,C228)&gt;1,NOT(ISBLANK(C228)))</formula>
    </cfRule>
  </conditionalFormatting>
  <conditionalFormatting sqref="C31:C35">
    <cfRule type="expression" priority="61" dxfId="0" stopIfTrue="1">
      <formula>AND(COUNTIF($C$31:$C$35,C31)&gt;1,NOT(ISBLANK(C31)))</formula>
    </cfRule>
  </conditionalFormatting>
  <conditionalFormatting sqref="C45:C49">
    <cfRule type="expression" priority="49" dxfId="0" stopIfTrue="1">
      <formula>AND(COUNTIF($C$45:$C$49,C45)&gt;1,NOT(ISBLANK(C45)))</formula>
    </cfRule>
  </conditionalFormatting>
  <conditionalFormatting sqref="C58:C63">
    <cfRule type="expression" priority="69" dxfId="0" stopIfTrue="1">
      <formula>AND(COUNTIF($C$58:$C$63,C58)&gt;1,NOT(ISBLANK(C58)))</formula>
    </cfRule>
  </conditionalFormatting>
  <conditionalFormatting sqref="C66:C68">
    <cfRule type="expression" priority="48" dxfId="0" stopIfTrue="1">
      <formula>AND(COUNTIF($C$66:$C$68,C66)&gt;1,NOT(ISBLANK(C66)))</formula>
    </cfRule>
  </conditionalFormatting>
  <conditionalFormatting sqref="C72:C73">
    <cfRule type="expression" priority="71" dxfId="0" stopIfTrue="1">
      <formula>AND(COUNTIF($C$72:$C$73,C72)&gt;1,NOT(ISBLANK(C72)))</formula>
    </cfRule>
  </conditionalFormatting>
  <conditionalFormatting sqref="C77:C83">
    <cfRule type="expression" priority="75" dxfId="0" stopIfTrue="1">
      <formula>AND(COUNTIF($C$77:$C$83,C77)&gt;1,NOT(ISBLANK(C77)))</formula>
    </cfRule>
  </conditionalFormatting>
  <conditionalFormatting sqref="C90:C92">
    <cfRule type="expression" priority="83" dxfId="0" stopIfTrue="1">
      <formula>AND(COUNTIF($C$90:$C$92,C90)&gt;1,NOT(ISBLANK(C90)))</formula>
    </cfRule>
  </conditionalFormatting>
  <conditionalFormatting sqref="C96:C101">
    <cfRule type="expression" priority="43" dxfId="0" stopIfTrue="1">
      <formula>AND(COUNTIF($C$96:$C$101,C96)&gt;1,NOT(ISBLANK(C96)))</formula>
    </cfRule>
  </conditionalFormatting>
  <conditionalFormatting sqref="C104:C105">
    <cfRule type="expression" priority="42" dxfId="0" stopIfTrue="1">
      <formula>AND(COUNTIF($C$104:$C$105,C104)&gt;1,NOT(ISBLANK(C104)))</formula>
    </cfRule>
  </conditionalFormatting>
  <conditionalFormatting sqref="C113:C116">
    <cfRule type="expression" priority="91" dxfId="0" stopIfTrue="1">
      <formula>AND(COUNTIF($C$113:$C$116,C113)&gt;1,NOT(ISBLANK(C113)))</formula>
    </cfRule>
  </conditionalFormatting>
  <conditionalFormatting sqref="C126:C132">
    <cfRule type="expression" priority="102" dxfId="0" stopIfTrue="1">
      <formula>AND(COUNTIF($C$126:$C$132,C126)&gt;1,NOT(ISBLANK(C126)))</formula>
    </cfRule>
  </conditionalFormatting>
  <conditionalFormatting sqref="C141:C144">
    <cfRule type="expression" priority="108" dxfId="0" stopIfTrue="1">
      <formula>AND(COUNTIF($C$141:$C$144,C141)&gt;1,NOT(ISBLANK(C141)))</formula>
    </cfRule>
  </conditionalFormatting>
  <conditionalFormatting sqref="C149:C152">
    <cfRule type="expression" priority="110" dxfId="0" stopIfTrue="1">
      <formula>AND(COUNTIF($C$149:$C$152,C149)&gt;1,NOT(ISBLANK(C149)))</formula>
    </cfRule>
  </conditionalFormatting>
  <conditionalFormatting sqref="C155:C163">
    <cfRule type="expression" priority="36" dxfId="0" stopIfTrue="1">
      <formula>AND(COUNTIF($C$155:$C$163,C155)&gt;1,NOT(ISBLANK(C155)))</formula>
    </cfRule>
  </conditionalFormatting>
  <conditionalFormatting sqref="C172:C175">
    <cfRule type="expression" priority="117" dxfId="0" stopIfTrue="1">
      <formula>AND(COUNTIF($C$172:$C$175,C172)&gt;1,NOT(ISBLANK(C172)))</formula>
    </cfRule>
  </conditionalFormatting>
  <conditionalFormatting sqref="C182:C186">
    <cfRule type="expression" priority="35" dxfId="0" stopIfTrue="1">
      <formula>AND(COUNTIF($C$182:$C$186,C182)&gt;1,NOT(ISBLANK(C182)))</formula>
    </cfRule>
  </conditionalFormatting>
  <conditionalFormatting sqref="C195:C197">
    <cfRule type="expression" priority="207" dxfId="0" stopIfTrue="1">
      <formula>AND(COUNTIF($C$195:$C$197,C195)&gt;1,NOT(ISBLANK(C195)))</formula>
    </cfRule>
    <cfRule type="expression" priority="208" dxfId="0" stopIfTrue="1">
      <formula>AND(COUNTIF($C$195:$C$197,C195)&gt;1,NOT(ISBLANK(C195)))</formula>
    </cfRule>
  </conditionalFormatting>
  <conditionalFormatting sqref="C5:C16 C165:C175 C199:C201 C189:C191 C178:C186 C218:C226 C19:C24 C210:C211 C213 C207:C208 C203:C205 C193 C155:C163 C134:C144 C118:C132 C146:C152 C108:C116 C55:C63 C51:C53 C37:C49 C70:C73 C75:C83 C85:C92 C94:C101 C66:C68 C26:C35 C103:C105">
    <cfRule type="expression" priority="186" dxfId="0" stopIfTrue="1">
      <formula>AND(COUNTIF($C$5:$C$16,C5)+COUNTIF($C$165:$C$175,C5)+COUNTIF($C$199:$C$201,C5)+COUNTIF($C$189:$C$191,C5)+COUNTIF($C$178:$C$186,C5)+COUNTIF($C$218:$C$226,C5)+COUNTIF($C$19:$C$24,C5)+COUNTIF($C$210:$C$211,C5)+COUNTIF($C$213,C5)+COUNTIF($C$207:$C$208,C5)+COUNTIF($C$203:$C$205,C5)+COUNTIF($C$193,C5)+COUNTIF($C$155:$C$163,C5)+COUNTIF($C$134:$C$144,C5)+COUNTIF($C$118:$C$132,C5)+COUNTIF($C$146:$C$152,C5)+COUNTIF($C$108:$C$116,C5)+COUNTIF($C$55:$C$63,C5)+COUNTIF($C$51:$C$53,C5)+COUNTIF($C$37:$C$49,C5)+COUNTIF($C$70:$C$73,C5)+COUNTIF($C$75:$C$83,C5)+COUNTIF($C$85:$C$92,C5)+COUNTIF($C$94:$C$101,C5)+COUNTIF($C$66:$C$68,C5)+COUNTIF($C$26:$C$35,C5)+COUNTIF($C$103:$C$105,C5)&gt;1,NOT(ISBLANK(C5)))</formula>
    </cfRule>
  </conditionalFormatting>
  <conditionalFormatting sqref="C7:C16 C19:C24">
    <cfRule type="expression" priority="124" dxfId="0" stopIfTrue="1">
      <formula>AND(COUNTIF($C$7:$C$16,C7)+COUNTIF($C$19:$C$24,C7)&gt;1,NOT(ISBLANK(C7)))</formula>
    </cfRule>
  </conditionalFormatting>
  <conditionalFormatting sqref="C213 C210:C211 C204:C205 C199:C201 C207:C208 C220:C226">
    <cfRule type="expression" priority="52" dxfId="0" stopIfTrue="1">
      <formula>AND(COUNTIF($C$213,C199)+COUNTIF($C$210:$C$211,C199)+COUNTIF($C$204:$C$205,C199)+COUNTIF($C$199:$C$201,C199)+COUNTIF($C$207:$C$208,C199)+COUNTIF($C$220:$C$226,C199)&gt;1,NOT(ISBLANK(C199)))</formula>
    </cfRule>
  </conditionalFormatting>
  <conditionalFormatting sqref="C215:C216 C227">
    <cfRule type="expression" priority="215" dxfId="0" stopIfTrue="1">
      <formula>AND(COUNTIF($C$215:$C$216,C215)+COUNTIF($C$227,C215)&gt;1,NOT(ISBLANK(C215)))</formula>
    </cfRule>
    <cfRule type="expression" priority="216" dxfId="0" stopIfTrue="1">
      <formula>AND(COUNTIF($C$215:$C$216,C215)+COUNTIF($C$227,C215)&gt;1,NOT(ISBLANK(C215)))</formula>
    </cfRule>
  </conditionalFormatting>
  <printOptions horizontalCentered="1"/>
  <pageMargins left="0.39305555555555555" right="0.39305555555555555" top="0.7868055555555555" bottom="0.39305555555555555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friends</dc:creator>
  <cp:keywords/>
  <dc:description/>
  <cp:lastModifiedBy>user</cp:lastModifiedBy>
  <cp:lastPrinted>2021-03-28T18:07:52Z</cp:lastPrinted>
  <dcterms:created xsi:type="dcterms:W3CDTF">2012-10-23T11:33:31Z</dcterms:created>
  <dcterms:modified xsi:type="dcterms:W3CDTF">2021-04-09T16:45:01Z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